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4.xml" ContentType="application/vnd.openxmlformats-officedocument.drawing+xml"/>
  <Override PartName="/xl/comments3.xml" ContentType="application/vnd.openxmlformats-officedocument.spreadsheetml.comments+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comments4.xml" ContentType="application/vnd.openxmlformats-officedocument.spreadsheetml.comments+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harts/chart4.xml" ContentType="application/vnd.openxmlformats-officedocument.drawingml.chart+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Override PartName="/xl/commentsmeta5" ContentType="application/binary"/>
  <Override PartName="/xl/commentsmeta6" ContentType="application/binary"/>
  <Override PartName="/xl/commentsmeta7"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walaa mohamed\Desktop\تمويل المشروع\"/>
    </mc:Choice>
  </mc:AlternateContent>
  <xr:revisionPtr revIDLastSave="0" documentId="13_ncr:1_{3A9671CF-13C3-4030-8E8E-A73F09C9BE7C}" xr6:coauthVersionLast="47" xr6:coauthVersionMax="47" xr10:uidLastSave="{00000000-0000-0000-0000-000000000000}"/>
  <bookViews>
    <workbookView xWindow="-120" yWindow="-120" windowWidth="20730" windowHeight="11160" activeTab="6" xr2:uid="{00000000-000D-0000-FFFF-FFFF00000000}"/>
  </bookViews>
  <sheets>
    <sheet name="مقدمة" sheetId="1" r:id="rId1"/>
    <sheet name="تكاليف التأسيس" sheetId="2" r:id="rId2"/>
    <sheet name="المبيعات" sheetId="3" r:id="rId3"/>
    <sheet name="الرواتب" sheetId="4" r:id="rId4"/>
    <sheet name="المصروفات" sheetId="5" r:id="rId5"/>
    <sheet name="معلومات اضافية" sheetId="6" r:id="rId6"/>
    <sheet name="تكلفة البضاعة المباعة" sheetId="7" r:id="rId7"/>
    <sheet name="الأرباح والخسائر" sheetId="8" r:id="rId8"/>
    <sheet name="التدفقات النقدية (حساب البنك)" sheetId="9" r:id="rId9"/>
    <sheet name=" سداد القروض  " sheetId="10" r:id="rId10"/>
  </sheets>
  <definedNames>
    <definedName name="BankLoan">'تكاليف التأسيس'!$G$36</definedName>
    <definedName name="Buildings">'تكاليف التأسيس'!$F$7</definedName>
    <definedName name="Capital">'تكاليف التأسيس'!$G$38</definedName>
    <definedName name="Equipment">'تكاليف التأسيس'!$F$9</definedName>
    <definedName name="Furniture">'تكاليف التأسيس'!$F$10</definedName>
    <definedName name="IntrestRate">'تكاليف التأسيس'!$H$36</definedName>
    <definedName name="LAND">'تكاليف التأسيس'!$F$6</definedName>
    <definedName name="LeaseImprovements">'تكاليف التأسيس'!$F$8</definedName>
    <definedName name="MonthlyPayment">'تكاليف التأسيس'!$J$36</definedName>
    <definedName name="OtherFixedAssets">'تكاليف التأسيس'!$F$12</definedName>
    <definedName name="PaymentsInMonths">'تكاليف التأسيس'!$I$36</definedName>
    <definedName name="s">'تكاليف التأسيس'!$C$26</definedName>
    <definedName name="startup">'تكاليف التأسيس'!$C$26</definedName>
    <definedName name="StartupEpense">'تكاليف التأسيس'!$G$26</definedName>
    <definedName name="StartupExpense">'تكاليف التأسيس'!$G$26</definedName>
    <definedName name="Startups">'تكاليف التأسيس'!$C$15</definedName>
    <definedName name="Vehicles">'تكاليف التأسيس'!$F$11</definedName>
    <definedName name="WorkingCapital">'تكاليف التأسيس'!$F$28</definedName>
    <definedName name="أصول_ثابتة_أخرى">'تكاليف التأسيس'!$F$12</definedName>
    <definedName name="الأثاث">'تكاليف التأسيس'!$F$10</definedName>
    <definedName name="الاراضي">'تكاليف التأسيس'!$F$6</definedName>
    <definedName name="الآلات">'تكاليف التأسيس'!$F$9</definedName>
    <definedName name="الايجار">المصروفات!$B$21</definedName>
    <definedName name="الدفعة_الشهرية">'تكاليف التأسيس'!$J$37</definedName>
    <definedName name="السيارات">'تكاليف التأسيس'!$F$11</definedName>
    <definedName name="المباني">'تكاليف التأسيس'!$F$7</definedName>
    <definedName name="ترميم">'تكاليف التأسيس'!$F$8</definedName>
    <definedName name="ضريبة_الدخل">#REF!</definedName>
    <definedName name="قرض_بنك">'تكاليف التأسيس'!$D$36</definedName>
    <definedName name="قروض_من_اشخاص">'تكاليف التأسيس'!$D$37</definedName>
    <definedName name="قيمة_القرض">'تكاليف التأسيس'!$G$37</definedName>
    <definedName name="مدة_السداد">'تكاليف التأسيس'!$I$37</definedName>
    <definedName name="نسبة_الفائدة">'تكاليف التأسيس'!$H$37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5" roundtripDataSignature="AMtx7mh/S8i+JZf9EJlQSZkLmglmswkq+A=="/>
    </ext>
  </extLst>
</workbook>
</file>

<file path=xl/calcChain.xml><?xml version="1.0" encoding="utf-8"?>
<calcChain xmlns="http://schemas.openxmlformats.org/spreadsheetml/2006/main">
  <c r="C56" i="10" l="1"/>
  <c r="C58" i="10" s="1"/>
  <c r="C53" i="10"/>
  <c r="B53" i="10"/>
  <c r="C52" i="10"/>
  <c r="B52" i="10"/>
  <c r="C51" i="10"/>
  <c r="B51" i="10"/>
  <c r="C50" i="10"/>
  <c r="B50" i="10"/>
  <c r="C49" i="10"/>
  <c r="B49" i="10"/>
  <c r="C48" i="10"/>
  <c r="B48" i="10"/>
  <c r="L43" i="10"/>
  <c r="M42" i="10"/>
  <c r="I42" i="10"/>
  <c r="F39" i="10"/>
  <c r="C38" i="10"/>
  <c r="L35" i="10"/>
  <c r="H35" i="10"/>
  <c r="I34" i="10"/>
  <c r="E34" i="10"/>
  <c r="C30" i="10"/>
  <c r="D43" i="10" s="1"/>
  <c r="C29" i="10"/>
  <c r="C28" i="10"/>
  <c r="B27" i="10"/>
  <c r="C10" i="10"/>
  <c r="L22" i="10" s="1"/>
  <c r="C9" i="10"/>
  <c r="C8" i="10"/>
  <c r="B7" i="10"/>
  <c r="O59" i="9"/>
  <c r="O37" i="9"/>
  <c r="F30" i="9"/>
  <c r="F33" i="9" s="1"/>
  <c r="O15" i="9"/>
  <c r="M138" i="8"/>
  <c r="I138" i="8"/>
  <c r="L137" i="8"/>
  <c r="N133" i="8"/>
  <c r="M133" i="8"/>
  <c r="L133" i="8"/>
  <c r="K133" i="8"/>
  <c r="J133" i="8"/>
  <c r="I133" i="8"/>
  <c r="H133" i="8"/>
  <c r="G133" i="8"/>
  <c r="F133" i="8"/>
  <c r="E133" i="8"/>
  <c r="D133" i="8"/>
  <c r="C133" i="8"/>
  <c r="N132" i="8"/>
  <c r="M132" i="8"/>
  <c r="L132" i="8"/>
  <c r="K132" i="8"/>
  <c r="J132" i="8"/>
  <c r="I132" i="8"/>
  <c r="H132" i="8"/>
  <c r="G132" i="8"/>
  <c r="F132" i="8"/>
  <c r="E132" i="8"/>
  <c r="D132" i="8"/>
  <c r="C132" i="8"/>
  <c r="O132" i="8" s="1"/>
  <c r="N131" i="8"/>
  <c r="M131" i="8"/>
  <c r="L131" i="8"/>
  <c r="K131" i="8"/>
  <c r="J131" i="8"/>
  <c r="I131" i="8"/>
  <c r="H131" i="8"/>
  <c r="G131" i="8"/>
  <c r="F131" i="8"/>
  <c r="E131" i="8"/>
  <c r="D131" i="8"/>
  <c r="C131" i="8"/>
  <c r="O131" i="8" s="1"/>
  <c r="N130" i="8"/>
  <c r="M130" i="8"/>
  <c r="L130" i="8"/>
  <c r="K130" i="8"/>
  <c r="J130" i="8"/>
  <c r="I130" i="8"/>
  <c r="H130" i="8"/>
  <c r="G130" i="8"/>
  <c r="F130" i="8"/>
  <c r="E130" i="8"/>
  <c r="D130" i="8"/>
  <c r="C130" i="8"/>
  <c r="O130" i="8" s="1"/>
  <c r="N129" i="8"/>
  <c r="M129" i="8"/>
  <c r="L129" i="8"/>
  <c r="K129" i="8"/>
  <c r="J129" i="8"/>
  <c r="I129" i="8"/>
  <c r="H129" i="8"/>
  <c r="G129" i="8"/>
  <c r="F129" i="8"/>
  <c r="E129" i="8"/>
  <c r="D129" i="8"/>
  <c r="C129" i="8"/>
  <c r="O129" i="8" s="1"/>
  <c r="N128" i="8"/>
  <c r="M128" i="8"/>
  <c r="L128" i="8"/>
  <c r="K128" i="8"/>
  <c r="J128" i="8"/>
  <c r="I128" i="8"/>
  <c r="H128" i="8"/>
  <c r="G128" i="8"/>
  <c r="F128" i="8"/>
  <c r="E128" i="8"/>
  <c r="D128" i="8"/>
  <c r="C128" i="8"/>
  <c r="N127" i="8"/>
  <c r="M127" i="8"/>
  <c r="L127" i="8"/>
  <c r="K127" i="8"/>
  <c r="J127" i="8"/>
  <c r="I127" i="8"/>
  <c r="H127" i="8"/>
  <c r="G127" i="8"/>
  <c r="F127" i="8"/>
  <c r="E127" i="8"/>
  <c r="D127" i="8"/>
  <c r="C127" i="8"/>
  <c r="O127" i="8" s="1"/>
  <c r="F99" i="8"/>
  <c r="C98" i="8"/>
  <c r="N93" i="8"/>
  <c r="M93" i="8"/>
  <c r="L93" i="8"/>
  <c r="K93" i="8"/>
  <c r="J93" i="8"/>
  <c r="I93" i="8"/>
  <c r="H93" i="8"/>
  <c r="G93" i="8"/>
  <c r="F93" i="8"/>
  <c r="E93" i="8"/>
  <c r="D93" i="8"/>
  <c r="C93" i="8"/>
  <c r="O93" i="8" s="1"/>
  <c r="N92" i="8"/>
  <c r="M92" i="8"/>
  <c r="L92" i="8"/>
  <c r="K92" i="8"/>
  <c r="J92" i="8"/>
  <c r="I92" i="8"/>
  <c r="H92" i="8"/>
  <c r="G92" i="8"/>
  <c r="F92" i="8"/>
  <c r="E92" i="8"/>
  <c r="D92" i="8"/>
  <c r="C92" i="8"/>
  <c r="O92" i="8" s="1"/>
  <c r="N91" i="8"/>
  <c r="M91" i="8"/>
  <c r="L91" i="8"/>
  <c r="K91" i="8"/>
  <c r="J91" i="8"/>
  <c r="I91" i="8"/>
  <c r="H91" i="8"/>
  <c r="G91" i="8"/>
  <c r="F91" i="8"/>
  <c r="E91" i="8"/>
  <c r="D91" i="8"/>
  <c r="C91" i="8"/>
  <c r="O91" i="8" s="1"/>
  <c r="N90" i="8"/>
  <c r="M90" i="8"/>
  <c r="L90" i="8"/>
  <c r="K90" i="8"/>
  <c r="J90" i="8"/>
  <c r="I90" i="8"/>
  <c r="H90" i="8"/>
  <c r="G90" i="8"/>
  <c r="F90" i="8"/>
  <c r="E90" i="8"/>
  <c r="D90" i="8"/>
  <c r="C90" i="8"/>
  <c r="O90" i="8" s="1"/>
  <c r="N89" i="8"/>
  <c r="M89" i="8"/>
  <c r="L89" i="8"/>
  <c r="K89" i="8"/>
  <c r="J89" i="8"/>
  <c r="I89" i="8"/>
  <c r="H89" i="8"/>
  <c r="G89" i="8"/>
  <c r="F89" i="8"/>
  <c r="E89" i="8"/>
  <c r="D89" i="8"/>
  <c r="C89" i="8"/>
  <c r="O89" i="8" s="1"/>
  <c r="N88" i="8"/>
  <c r="M88" i="8"/>
  <c r="L88" i="8"/>
  <c r="K88" i="8"/>
  <c r="J88" i="8"/>
  <c r="I88" i="8"/>
  <c r="H88" i="8"/>
  <c r="G88" i="8"/>
  <c r="F88" i="8"/>
  <c r="E88" i="8"/>
  <c r="D88" i="8"/>
  <c r="C88" i="8"/>
  <c r="O88" i="8" s="1"/>
  <c r="N87" i="8"/>
  <c r="M87" i="8"/>
  <c r="L87" i="8"/>
  <c r="K87" i="8"/>
  <c r="J87" i="8"/>
  <c r="I87" i="8"/>
  <c r="H87" i="8"/>
  <c r="G87" i="8"/>
  <c r="F87" i="8"/>
  <c r="E87" i="8"/>
  <c r="D87" i="8"/>
  <c r="C87" i="8"/>
  <c r="O87" i="8" s="1"/>
  <c r="I58" i="8"/>
  <c r="E58" i="8"/>
  <c r="C56" i="8"/>
  <c r="N53" i="8"/>
  <c r="M53" i="8"/>
  <c r="L53" i="8"/>
  <c r="K53" i="8"/>
  <c r="J53" i="8"/>
  <c r="I53" i="8"/>
  <c r="H53" i="8"/>
  <c r="G53" i="8"/>
  <c r="F53" i="8"/>
  <c r="E53" i="8"/>
  <c r="D53" i="8"/>
  <c r="C53" i="8"/>
  <c r="O53" i="8" s="1"/>
  <c r="B53" i="8"/>
  <c r="N52" i="8"/>
  <c r="M52" i="8"/>
  <c r="L52" i="8"/>
  <c r="K52" i="8"/>
  <c r="J52" i="8"/>
  <c r="I52" i="8"/>
  <c r="H52" i="8"/>
  <c r="G52" i="8"/>
  <c r="F52" i="8"/>
  <c r="E52" i="8"/>
  <c r="D52" i="8"/>
  <c r="C52" i="8"/>
  <c r="O52" i="8" s="1"/>
  <c r="B52" i="8"/>
  <c r="N51" i="8"/>
  <c r="M51" i="8"/>
  <c r="L51" i="8"/>
  <c r="K51" i="8"/>
  <c r="J51" i="8"/>
  <c r="I51" i="8"/>
  <c r="H51" i="8"/>
  <c r="G51" i="8"/>
  <c r="F51" i="8"/>
  <c r="E51" i="8"/>
  <c r="D51" i="8"/>
  <c r="C51" i="8"/>
  <c r="O51" i="8" s="1"/>
  <c r="B51" i="8"/>
  <c r="N50" i="8"/>
  <c r="M50" i="8"/>
  <c r="L50" i="8"/>
  <c r="K50" i="8"/>
  <c r="J50" i="8"/>
  <c r="I50" i="8"/>
  <c r="H50" i="8"/>
  <c r="G50" i="8"/>
  <c r="F50" i="8"/>
  <c r="E50" i="8"/>
  <c r="D50" i="8"/>
  <c r="C50" i="8"/>
  <c r="O50" i="8" s="1"/>
  <c r="B50" i="8"/>
  <c r="N49" i="8"/>
  <c r="M49" i="8"/>
  <c r="L49" i="8"/>
  <c r="K49" i="8"/>
  <c r="J49" i="8"/>
  <c r="I49" i="8"/>
  <c r="H49" i="8"/>
  <c r="G49" i="8"/>
  <c r="F49" i="8"/>
  <c r="E49" i="8"/>
  <c r="D49" i="8"/>
  <c r="C49" i="8"/>
  <c r="O49" i="8" s="1"/>
  <c r="B49" i="8"/>
  <c r="N48" i="8"/>
  <c r="M48" i="8"/>
  <c r="L48" i="8"/>
  <c r="K48" i="8"/>
  <c r="J48" i="8"/>
  <c r="I48" i="8"/>
  <c r="H48" i="8"/>
  <c r="G48" i="8"/>
  <c r="F48" i="8"/>
  <c r="E48" i="8"/>
  <c r="D48" i="8"/>
  <c r="C48" i="8"/>
  <c r="O48" i="8" s="1"/>
  <c r="B48" i="8"/>
  <c r="N47" i="8"/>
  <c r="M47" i="8"/>
  <c r="L47" i="8"/>
  <c r="K47" i="8"/>
  <c r="J47" i="8"/>
  <c r="I47" i="8"/>
  <c r="H47" i="8"/>
  <c r="G47" i="8"/>
  <c r="F47" i="8"/>
  <c r="E47" i="8"/>
  <c r="D47" i="8"/>
  <c r="C47" i="8"/>
  <c r="O47" i="8" s="1"/>
  <c r="B47" i="8"/>
  <c r="B45" i="8"/>
  <c r="P7" i="7"/>
  <c r="O56" i="6"/>
  <c r="N57" i="9" s="1"/>
  <c r="N56" i="6"/>
  <c r="M57" i="9" s="1"/>
  <c r="M56" i="6"/>
  <c r="L57" i="9" s="1"/>
  <c r="L56" i="6"/>
  <c r="K57" i="9" s="1"/>
  <c r="K56" i="6"/>
  <c r="J57" i="9" s="1"/>
  <c r="J56" i="6"/>
  <c r="I57" i="9" s="1"/>
  <c r="I56" i="6"/>
  <c r="H57" i="9" s="1"/>
  <c r="H56" i="6"/>
  <c r="G57" i="9" s="1"/>
  <c r="G56" i="6"/>
  <c r="F57" i="9" s="1"/>
  <c r="F56" i="6"/>
  <c r="E57" i="9" s="1"/>
  <c r="E56" i="6"/>
  <c r="D57" i="9" s="1"/>
  <c r="D56" i="6"/>
  <c r="C57" i="9" s="1"/>
  <c r="P55" i="6"/>
  <c r="C55" i="6"/>
  <c r="B55" i="6"/>
  <c r="P54" i="6"/>
  <c r="C54" i="6"/>
  <c r="B54" i="6"/>
  <c r="P53" i="6"/>
  <c r="C53" i="6"/>
  <c r="B53" i="6"/>
  <c r="P52" i="6"/>
  <c r="C52" i="6"/>
  <c r="B52" i="6"/>
  <c r="P51" i="6"/>
  <c r="C51" i="6"/>
  <c r="B51" i="6"/>
  <c r="P50" i="6"/>
  <c r="C50" i="6"/>
  <c r="B50" i="6"/>
  <c r="P49" i="6"/>
  <c r="P56" i="6" s="1"/>
  <c r="B49" i="6"/>
  <c r="O43" i="6"/>
  <c r="N35" i="9" s="1"/>
  <c r="N43" i="6"/>
  <c r="M35" i="9" s="1"/>
  <c r="M43" i="6"/>
  <c r="L35" i="9" s="1"/>
  <c r="L43" i="6"/>
  <c r="K35" i="9" s="1"/>
  <c r="K43" i="6"/>
  <c r="J35" i="9" s="1"/>
  <c r="J43" i="6"/>
  <c r="I35" i="9" s="1"/>
  <c r="I43" i="6"/>
  <c r="H35" i="9" s="1"/>
  <c r="H43" i="6"/>
  <c r="G35" i="9" s="1"/>
  <c r="G43" i="6"/>
  <c r="F35" i="9" s="1"/>
  <c r="F43" i="6"/>
  <c r="E35" i="9" s="1"/>
  <c r="E43" i="6"/>
  <c r="D35" i="9" s="1"/>
  <c r="D43" i="6"/>
  <c r="C35" i="9" s="1"/>
  <c r="P42" i="6"/>
  <c r="C42" i="6"/>
  <c r="B42" i="6"/>
  <c r="P41" i="6"/>
  <c r="C41" i="6"/>
  <c r="B41" i="6"/>
  <c r="P40" i="6"/>
  <c r="C40" i="6"/>
  <c r="B40" i="6"/>
  <c r="P39" i="6"/>
  <c r="C39" i="6"/>
  <c r="B39" i="6"/>
  <c r="P38" i="6"/>
  <c r="C38" i="6"/>
  <c r="B38" i="6"/>
  <c r="P37" i="6"/>
  <c r="C37" i="6"/>
  <c r="B37" i="6"/>
  <c r="P36" i="6"/>
  <c r="C36" i="6"/>
  <c r="B36" i="6"/>
  <c r="O30" i="6"/>
  <c r="N13" i="9" s="1"/>
  <c r="N30" i="6"/>
  <c r="M13" i="9" s="1"/>
  <c r="M30" i="6"/>
  <c r="L13" i="9" s="1"/>
  <c r="L30" i="6"/>
  <c r="K13" i="9" s="1"/>
  <c r="K30" i="6"/>
  <c r="J13" i="9" s="1"/>
  <c r="J30" i="6"/>
  <c r="I13" i="9" s="1"/>
  <c r="I30" i="6"/>
  <c r="H13" i="9" s="1"/>
  <c r="H30" i="6"/>
  <c r="G13" i="9" s="1"/>
  <c r="G30" i="6"/>
  <c r="F13" i="9" s="1"/>
  <c r="F30" i="6"/>
  <c r="E13" i="9" s="1"/>
  <c r="E30" i="6"/>
  <c r="D13" i="9" s="1"/>
  <c r="D29" i="6"/>
  <c r="P29" i="6" s="1"/>
  <c r="C29" i="6"/>
  <c r="B29" i="6"/>
  <c r="D28" i="6"/>
  <c r="P28" i="6" s="1"/>
  <c r="C28" i="6"/>
  <c r="B28" i="6"/>
  <c r="D27" i="6"/>
  <c r="P27" i="6" s="1"/>
  <c r="C27" i="6"/>
  <c r="B27" i="6"/>
  <c r="D26" i="6"/>
  <c r="P26" i="6" s="1"/>
  <c r="C26" i="6"/>
  <c r="B26" i="6"/>
  <c r="D25" i="6"/>
  <c r="P25" i="6" s="1"/>
  <c r="C25" i="6"/>
  <c r="B25" i="6"/>
  <c r="D24" i="6"/>
  <c r="P24" i="6" s="1"/>
  <c r="P30" i="6" s="1"/>
  <c r="C24" i="6"/>
  <c r="B24" i="6"/>
  <c r="D23" i="6"/>
  <c r="P23" i="6" s="1"/>
  <c r="C23" i="6"/>
  <c r="B23" i="6"/>
  <c r="E17" i="6"/>
  <c r="D17" i="6"/>
  <c r="C17" i="6"/>
  <c r="E10" i="6"/>
  <c r="D10" i="6"/>
  <c r="C10" i="6"/>
  <c r="N50" i="5"/>
  <c r="M50" i="5"/>
  <c r="L50" i="5"/>
  <c r="K50" i="5"/>
  <c r="J50" i="5"/>
  <c r="I50" i="5"/>
  <c r="H50" i="5"/>
  <c r="G50" i="5"/>
  <c r="F50" i="5"/>
  <c r="E50" i="5"/>
  <c r="D50" i="5"/>
  <c r="C50" i="5"/>
  <c r="O49" i="5"/>
  <c r="O48" i="5"/>
  <c r="O47" i="5"/>
  <c r="O46" i="5"/>
  <c r="O45" i="5"/>
  <c r="O44" i="5"/>
  <c r="O43" i="5"/>
  <c r="N39" i="5"/>
  <c r="M39" i="5"/>
  <c r="L39" i="5"/>
  <c r="K39" i="5"/>
  <c r="J39" i="5"/>
  <c r="I39" i="5"/>
  <c r="H39" i="5"/>
  <c r="G39" i="5"/>
  <c r="F39" i="5"/>
  <c r="E39" i="5"/>
  <c r="D39" i="5"/>
  <c r="C39" i="5"/>
  <c r="O39" i="5" s="1"/>
  <c r="M7" i="5" s="1"/>
  <c r="O38" i="5"/>
  <c r="B38" i="5"/>
  <c r="O37" i="5"/>
  <c r="B37" i="5"/>
  <c r="O36" i="5"/>
  <c r="B36" i="5"/>
  <c r="O35" i="5"/>
  <c r="B35" i="5"/>
  <c r="O34" i="5"/>
  <c r="B34" i="5"/>
  <c r="O33" i="5"/>
  <c r="B33" i="5"/>
  <c r="O32" i="5"/>
  <c r="B32" i="5"/>
  <c r="N28" i="5"/>
  <c r="M28" i="5"/>
  <c r="L28" i="5"/>
  <c r="K28" i="5"/>
  <c r="J28" i="5"/>
  <c r="I28" i="5"/>
  <c r="H28" i="5"/>
  <c r="G28" i="5"/>
  <c r="F28" i="5"/>
  <c r="E28" i="5"/>
  <c r="D28" i="5"/>
  <c r="C28" i="5"/>
  <c r="O27" i="5"/>
  <c r="O26" i="5"/>
  <c r="O25" i="5"/>
  <c r="O24" i="5"/>
  <c r="O23" i="5"/>
  <c r="O22" i="5"/>
  <c r="O21" i="5"/>
  <c r="O2" i="5"/>
  <c r="O84" i="4"/>
  <c r="M126" i="8" s="1"/>
  <c r="M134" i="8" s="1"/>
  <c r="M60" i="9" s="1"/>
  <c r="M84" i="4"/>
  <c r="K126" i="8" s="1"/>
  <c r="K134" i="8" s="1"/>
  <c r="K60" i="9" s="1"/>
  <c r="K84" i="4"/>
  <c r="I126" i="8" s="1"/>
  <c r="I134" i="8" s="1"/>
  <c r="I60" i="9" s="1"/>
  <c r="I84" i="4"/>
  <c r="G126" i="8" s="1"/>
  <c r="G134" i="8" s="1"/>
  <c r="G60" i="9" s="1"/>
  <c r="G84" i="4"/>
  <c r="E126" i="8" s="1"/>
  <c r="E134" i="8" s="1"/>
  <c r="E60" i="9" s="1"/>
  <c r="E84" i="4"/>
  <c r="P83" i="4"/>
  <c r="O83" i="4"/>
  <c r="N83" i="4"/>
  <c r="M83" i="4"/>
  <c r="L83" i="4"/>
  <c r="K83" i="4"/>
  <c r="J83" i="4"/>
  <c r="I83" i="4"/>
  <c r="H83" i="4"/>
  <c r="G83" i="4"/>
  <c r="F83" i="4"/>
  <c r="Q82" i="4" s="1"/>
  <c r="E83" i="4"/>
  <c r="B83" i="4"/>
  <c r="P82" i="4"/>
  <c r="O82" i="4"/>
  <c r="N82" i="4"/>
  <c r="M82" i="4"/>
  <c r="L82" i="4"/>
  <c r="K82" i="4"/>
  <c r="J82" i="4"/>
  <c r="I82" i="4"/>
  <c r="H82" i="4"/>
  <c r="G82" i="4"/>
  <c r="F82" i="4"/>
  <c r="E82" i="4"/>
  <c r="B82" i="4"/>
  <c r="P81" i="4"/>
  <c r="O81" i="4"/>
  <c r="N81" i="4"/>
  <c r="M81" i="4"/>
  <c r="L81" i="4"/>
  <c r="K81" i="4"/>
  <c r="J81" i="4"/>
  <c r="I81" i="4"/>
  <c r="H81" i="4"/>
  <c r="G81" i="4"/>
  <c r="F81" i="4"/>
  <c r="E81" i="4"/>
  <c r="B81" i="4"/>
  <c r="P80" i="4"/>
  <c r="O80" i="4"/>
  <c r="N80" i="4"/>
  <c r="M80" i="4"/>
  <c r="L80" i="4"/>
  <c r="K80" i="4"/>
  <c r="J80" i="4"/>
  <c r="I80" i="4"/>
  <c r="H80" i="4"/>
  <c r="G80" i="4"/>
  <c r="F80" i="4"/>
  <c r="E80" i="4"/>
  <c r="B80" i="4"/>
  <c r="P79" i="4"/>
  <c r="O79" i="4"/>
  <c r="N79" i="4"/>
  <c r="M79" i="4"/>
  <c r="L79" i="4"/>
  <c r="K79" i="4"/>
  <c r="J79" i="4"/>
  <c r="I79" i="4"/>
  <c r="H79" i="4"/>
  <c r="G79" i="4"/>
  <c r="F79" i="4"/>
  <c r="Q78" i="4" s="1"/>
  <c r="E79" i="4"/>
  <c r="B79" i="4"/>
  <c r="P78" i="4"/>
  <c r="O78" i="4"/>
  <c r="N78" i="4"/>
  <c r="M78" i="4"/>
  <c r="L78" i="4"/>
  <c r="K78" i="4"/>
  <c r="J78" i="4"/>
  <c r="I78" i="4"/>
  <c r="H78" i="4"/>
  <c r="G78" i="4"/>
  <c r="F78" i="4"/>
  <c r="E78" i="4"/>
  <c r="B78" i="4"/>
  <c r="P77" i="4"/>
  <c r="O77" i="4"/>
  <c r="N77" i="4"/>
  <c r="M77" i="4"/>
  <c r="L77" i="4"/>
  <c r="K77" i="4"/>
  <c r="J77" i="4"/>
  <c r="I77" i="4"/>
  <c r="H77" i="4"/>
  <c r="G77" i="4"/>
  <c r="F77" i="4"/>
  <c r="E77" i="4"/>
  <c r="B77" i="4"/>
  <c r="B76" i="4"/>
  <c r="P73" i="4"/>
  <c r="O73" i="4"/>
  <c r="N73" i="4"/>
  <c r="M73" i="4"/>
  <c r="L73" i="4"/>
  <c r="K73" i="4"/>
  <c r="J73" i="4"/>
  <c r="I73" i="4"/>
  <c r="H73" i="4"/>
  <c r="G73" i="4"/>
  <c r="F73" i="4"/>
  <c r="E73" i="4"/>
  <c r="L7" i="4" s="1"/>
  <c r="O61" i="4"/>
  <c r="M86" i="8" s="1"/>
  <c r="M94" i="8" s="1"/>
  <c r="M38" i="9" s="1"/>
  <c r="M61" i="4"/>
  <c r="K86" i="8" s="1"/>
  <c r="K94" i="8" s="1"/>
  <c r="K38" i="9" s="1"/>
  <c r="K61" i="4"/>
  <c r="I86" i="8" s="1"/>
  <c r="I94" i="8" s="1"/>
  <c r="I38" i="9" s="1"/>
  <c r="I61" i="4"/>
  <c r="G86" i="8" s="1"/>
  <c r="G94" i="8" s="1"/>
  <c r="G38" i="9" s="1"/>
  <c r="G61" i="4"/>
  <c r="E86" i="8" s="1"/>
  <c r="E94" i="8" s="1"/>
  <c r="E38" i="9" s="1"/>
  <c r="E61" i="4"/>
  <c r="P60" i="4"/>
  <c r="O60" i="4"/>
  <c r="N60" i="4"/>
  <c r="M60" i="4"/>
  <c r="L60" i="4"/>
  <c r="K60" i="4"/>
  <c r="J60" i="4"/>
  <c r="I60" i="4"/>
  <c r="H60" i="4"/>
  <c r="G60" i="4"/>
  <c r="F60" i="4"/>
  <c r="E60" i="4"/>
  <c r="Q59" i="4" s="1"/>
  <c r="B60" i="4"/>
  <c r="P59" i="4"/>
  <c r="O59" i="4"/>
  <c r="N59" i="4"/>
  <c r="M59" i="4"/>
  <c r="L59" i="4"/>
  <c r="K59" i="4"/>
  <c r="J59" i="4"/>
  <c r="I59" i="4"/>
  <c r="H59" i="4"/>
  <c r="G59" i="4"/>
  <c r="F59" i="4"/>
  <c r="E59" i="4"/>
  <c r="B59" i="4"/>
  <c r="P58" i="4"/>
  <c r="O58" i="4"/>
  <c r="N58" i="4"/>
  <c r="M58" i="4"/>
  <c r="L58" i="4"/>
  <c r="K58" i="4"/>
  <c r="J58" i="4"/>
  <c r="I58" i="4"/>
  <c r="H58" i="4"/>
  <c r="G58" i="4"/>
  <c r="F58" i="4"/>
  <c r="E58" i="4"/>
  <c r="Q57" i="4" s="1"/>
  <c r="B58" i="4"/>
  <c r="P57" i="4"/>
  <c r="O57" i="4"/>
  <c r="N57" i="4"/>
  <c r="M57" i="4"/>
  <c r="L57" i="4"/>
  <c r="K57" i="4"/>
  <c r="J57" i="4"/>
  <c r="I57" i="4"/>
  <c r="H57" i="4"/>
  <c r="G57" i="4"/>
  <c r="F57" i="4"/>
  <c r="Q56" i="4" s="1"/>
  <c r="E57" i="4"/>
  <c r="B57" i="4"/>
  <c r="P56" i="4"/>
  <c r="O56" i="4"/>
  <c r="N56" i="4"/>
  <c r="M56" i="4"/>
  <c r="L56" i="4"/>
  <c r="K56" i="4"/>
  <c r="J56" i="4"/>
  <c r="I56" i="4"/>
  <c r="H56" i="4"/>
  <c r="G56" i="4"/>
  <c r="F56" i="4"/>
  <c r="E56" i="4"/>
  <c r="Q55" i="4" s="1"/>
  <c r="B56" i="4"/>
  <c r="P55" i="4"/>
  <c r="O55" i="4"/>
  <c r="N55" i="4"/>
  <c r="M55" i="4"/>
  <c r="L55" i="4"/>
  <c r="K55" i="4"/>
  <c r="J55" i="4"/>
  <c r="I55" i="4"/>
  <c r="H55" i="4"/>
  <c r="G55" i="4"/>
  <c r="F55" i="4"/>
  <c r="E55" i="4"/>
  <c r="B55" i="4"/>
  <c r="P54" i="4"/>
  <c r="O54" i="4"/>
  <c r="N54" i="4"/>
  <c r="M54" i="4"/>
  <c r="L54" i="4"/>
  <c r="K54" i="4"/>
  <c r="J54" i="4"/>
  <c r="I54" i="4"/>
  <c r="H54" i="4"/>
  <c r="G54" i="4"/>
  <c r="F54" i="4"/>
  <c r="E54" i="4"/>
  <c r="Q53" i="4" s="1"/>
  <c r="B54" i="4"/>
  <c r="B53" i="4"/>
  <c r="P50" i="4"/>
  <c r="O50" i="4"/>
  <c r="N50" i="4"/>
  <c r="M50" i="4"/>
  <c r="L50" i="4"/>
  <c r="K50" i="4"/>
  <c r="J50" i="4"/>
  <c r="I50" i="4"/>
  <c r="H50" i="4"/>
  <c r="G50" i="4"/>
  <c r="F50" i="4"/>
  <c r="E50" i="4"/>
  <c r="L6" i="4" s="1"/>
  <c r="O38" i="4"/>
  <c r="M46" i="8" s="1"/>
  <c r="M54" i="8" s="1"/>
  <c r="M16" i="9" s="1"/>
  <c r="M38" i="4"/>
  <c r="K46" i="8" s="1"/>
  <c r="K54" i="8" s="1"/>
  <c r="K16" i="9" s="1"/>
  <c r="K38" i="4"/>
  <c r="I46" i="8" s="1"/>
  <c r="I54" i="8" s="1"/>
  <c r="I16" i="9" s="1"/>
  <c r="I38" i="4"/>
  <c r="G46" i="8" s="1"/>
  <c r="G54" i="8" s="1"/>
  <c r="G16" i="9" s="1"/>
  <c r="G38" i="4"/>
  <c r="E46" i="8" s="1"/>
  <c r="E54" i="8" s="1"/>
  <c r="E16" i="9" s="1"/>
  <c r="E38" i="4"/>
  <c r="P37" i="4"/>
  <c r="O37" i="4"/>
  <c r="N37" i="4"/>
  <c r="M37" i="4"/>
  <c r="L37" i="4"/>
  <c r="K37" i="4"/>
  <c r="J37" i="4"/>
  <c r="I37" i="4"/>
  <c r="H37" i="4"/>
  <c r="G37" i="4"/>
  <c r="F37" i="4"/>
  <c r="Q36" i="4" s="1"/>
  <c r="E37" i="4"/>
  <c r="B37" i="4"/>
  <c r="P36" i="4"/>
  <c r="O36" i="4"/>
  <c r="N36" i="4"/>
  <c r="M36" i="4"/>
  <c r="L36" i="4"/>
  <c r="K36" i="4"/>
  <c r="J36" i="4"/>
  <c r="I36" i="4"/>
  <c r="H36" i="4"/>
  <c r="G36" i="4"/>
  <c r="F36" i="4"/>
  <c r="E36" i="4"/>
  <c r="B36" i="4"/>
  <c r="P35" i="4"/>
  <c r="O35" i="4"/>
  <c r="N35" i="4"/>
  <c r="M35" i="4"/>
  <c r="L35" i="4"/>
  <c r="K35" i="4"/>
  <c r="J35" i="4"/>
  <c r="I35" i="4"/>
  <c r="H35" i="4"/>
  <c r="G35" i="4"/>
  <c r="F35" i="4"/>
  <c r="E35" i="4"/>
  <c r="B35" i="4"/>
  <c r="P34" i="4"/>
  <c r="O34" i="4"/>
  <c r="N34" i="4"/>
  <c r="M34" i="4"/>
  <c r="L34" i="4"/>
  <c r="K34" i="4"/>
  <c r="J34" i="4"/>
  <c r="I34" i="4"/>
  <c r="H34" i="4"/>
  <c r="G34" i="4"/>
  <c r="F34" i="4"/>
  <c r="E34" i="4"/>
  <c r="B34" i="4"/>
  <c r="P33" i="4"/>
  <c r="O33" i="4"/>
  <c r="N33" i="4"/>
  <c r="M33" i="4"/>
  <c r="L33" i="4"/>
  <c r="K33" i="4"/>
  <c r="J33" i="4"/>
  <c r="I33" i="4"/>
  <c r="H33" i="4"/>
  <c r="G33" i="4"/>
  <c r="F33" i="4"/>
  <c r="Q32" i="4" s="1"/>
  <c r="E33" i="4"/>
  <c r="B33" i="4"/>
  <c r="P32" i="4"/>
  <c r="O32" i="4"/>
  <c r="N32" i="4"/>
  <c r="M32" i="4"/>
  <c r="L32" i="4"/>
  <c r="K32" i="4"/>
  <c r="J32" i="4"/>
  <c r="I32" i="4"/>
  <c r="H32" i="4"/>
  <c r="G32" i="4"/>
  <c r="F32" i="4"/>
  <c r="E32" i="4"/>
  <c r="B32" i="4"/>
  <c r="P31" i="4"/>
  <c r="O31" i="4"/>
  <c r="N31" i="4"/>
  <c r="M31" i="4"/>
  <c r="L31" i="4"/>
  <c r="K31" i="4"/>
  <c r="J31" i="4"/>
  <c r="I31" i="4"/>
  <c r="H31" i="4"/>
  <c r="G31" i="4"/>
  <c r="F31" i="4"/>
  <c r="E31" i="4"/>
  <c r="B31" i="4"/>
  <c r="B30" i="4"/>
  <c r="P27" i="4"/>
  <c r="O27" i="4"/>
  <c r="N27" i="4"/>
  <c r="M27" i="4"/>
  <c r="L27" i="4"/>
  <c r="K27" i="4"/>
  <c r="J27" i="4"/>
  <c r="I27" i="4"/>
  <c r="H27" i="4"/>
  <c r="G27" i="4"/>
  <c r="F27" i="4"/>
  <c r="E27" i="4"/>
  <c r="L5" i="4" s="1"/>
  <c r="P108" i="3"/>
  <c r="L108" i="3"/>
  <c r="H108" i="3"/>
  <c r="P107" i="3"/>
  <c r="O107" i="3"/>
  <c r="N107" i="3"/>
  <c r="M107" i="3"/>
  <c r="L107" i="3"/>
  <c r="K107" i="3"/>
  <c r="J107" i="3"/>
  <c r="I107" i="3"/>
  <c r="H107" i="3"/>
  <c r="G107" i="3"/>
  <c r="F107" i="3"/>
  <c r="E107" i="3"/>
  <c r="P106" i="3"/>
  <c r="N106" i="3"/>
  <c r="L106" i="3"/>
  <c r="J106" i="3"/>
  <c r="H106" i="3"/>
  <c r="F106" i="3"/>
  <c r="P105" i="3"/>
  <c r="N119" i="8" s="1"/>
  <c r="O105" i="3"/>
  <c r="M119" i="8" s="1"/>
  <c r="N105" i="3"/>
  <c r="L119" i="8" s="1"/>
  <c r="M105" i="3"/>
  <c r="K119" i="8" s="1"/>
  <c r="L105" i="3"/>
  <c r="J119" i="8" s="1"/>
  <c r="K105" i="3"/>
  <c r="I119" i="8" s="1"/>
  <c r="J105" i="3"/>
  <c r="H119" i="8" s="1"/>
  <c r="I105" i="3"/>
  <c r="G119" i="8" s="1"/>
  <c r="H105" i="3"/>
  <c r="F119" i="8" s="1"/>
  <c r="G105" i="3"/>
  <c r="E119" i="8" s="1"/>
  <c r="F105" i="3"/>
  <c r="D119" i="8" s="1"/>
  <c r="E105" i="3"/>
  <c r="C119" i="8" s="1"/>
  <c r="B105" i="3"/>
  <c r="B119" i="8" s="1"/>
  <c r="P104" i="3"/>
  <c r="N118" i="8" s="1"/>
  <c r="O104" i="3"/>
  <c r="M118" i="8" s="1"/>
  <c r="N104" i="3"/>
  <c r="L118" i="8" s="1"/>
  <c r="M104" i="3"/>
  <c r="K118" i="8" s="1"/>
  <c r="L104" i="3"/>
  <c r="J118" i="8" s="1"/>
  <c r="K104" i="3"/>
  <c r="I118" i="8" s="1"/>
  <c r="J104" i="3"/>
  <c r="H118" i="8" s="1"/>
  <c r="I104" i="3"/>
  <c r="G118" i="8" s="1"/>
  <c r="H104" i="3"/>
  <c r="F118" i="8" s="1"/>
  <c r="G104" i="3"/>
  <c r="E118" i="8" s="1"/>
  <c r="F104" i="3"/>
  <c r="D118" i="8" s="1"/>
  <c r="E104" i="3"/>
  <c r="C118" i="8" s="1"/>
  <c r="O118" i="8" s="1"/>
  <c r="B104" i="3"/>
  <c r="B118" i="8" s="1"/>
  <c r="P103" i="3"/>
  <c r="N117" i="8" s="1"/>
  <c r="O103" i="3"/>
  <c r="M117" i="8" s="1"/>
  <c r="N103" i="3"/>
  <c r="L117" i="8" s="1"/>
  <c r="M103" i="3"/>
  <c r="K117" i="8" s="1"/>
  <c r="L103" i="3"/>
  <c r="J117" i="8" s="1"/>
  <c r="K103" i="3"/>
  <c r="I117" i="8" s="1"/>
  <c r="J103" i="3"/>
  <c r="H117" i="8" s="1"/>
  <c r="I103" i="3"/>
  <c r="G117" i="8" s="1"/>
  <c r="H103" i="3"/>
  <c r="F117" i="8" s="1"/>
  <c r="G103" i="3"/>
  <c r="E117" i="8" s="1"/>
  <c r="F103" i="3"/>
  <c r="D117" i="8" s="1"/>
  <c r="E103" i="3"/>
  <c r="C117" i="8" s="1"/>
  <c r="B103" i="3"/>
  <c r="B117" i="8" s="1"/>
  <c r="P102" i="3"/>
  <c r="N116" i="8" s="1"/>
  <c r="O102" i="3"/>
  <c r="M116" i="8" s="1"/>
  <c r="N102" i="3"/>
  <c r="L116" i="8" s="1"/>
  <c r="M102" i="3"/>
  <c r="K116" i="8" s="1"/>
  <c r="L102" i="3"/>
  <c r="J116" i="8" s="1"/>
  <c r="K102" i="3"/>
  <c r="I116" i="8" s="1"/>
  <c r="J102" i="3"/>
  <c r="H116" i="8" s="1"/>
  <c r="I102" i="3"/>
  <c r="G116" i="8" s="1"/>
  <c r="H102" i="3"/>
  <c r="F116" i="8" s="1"/>
  <c r="G102" i="3"/>
  <c r="E116" i="8" s="1"/>
  <c r="F102" i="3"/>
  <c r="D116" i="8" s="1"/>
  <c r="E102" i="3"/>
  <c r="C116" i="8" s="1"/>
  <c r="O116" i="8" s="1"/>
  <c r="B102" i="3"/>
  <c r="B116" i="8" s="1"/>
  <c r="P101" i="3"/>
  <c r="N115" i="8" s="1"/>
  <c r="O101" i="3"/>
  <c r="M115" i="8" s="1"/>
  <c r="N101" i="3"/>
  <c r="L115" i="8" s="1"/>
  <c r="M101" i="3"/>
  <c r="K115" i="8" s="1"/>
  <c r="L101" i="3"/>
  <c r="J115" i="8" s="1"/>
  <c r="K101" i="3"/>
  <c r="I115" i="8" s="1"/>
  <c r="J101" i="3"/>
  <c r="H115" i="8" s="1"/>
  <c r="I101" i="3"/>
  <c r="G115" i="8" s="1"/>
  <c r="H101" i="3"/>
  <c r="F115" i="8" s="1"/>
  <c r="G101" i="3"/>
  <c r="E115" i="8" s="1"/>
  <c r="F101" i="3"/>
  <c r="D115" i="8" s="1"/>
  <c r="E101" i="3"/>
  <c r="C115" i="8" s="1"/>
  <c r="B101" i="3"/>
  <c r="B115" i="8" s="1"/>
  <c r="P100" i="3"/>
  <c r="N114" i="8" s="1"/>
  <c r="O100" i="3"/>
  <c r="M114" i="8" s="1"/>
  <c r="N100" i="3"/>
  <c r="L114" i="8" s="1"/>
  <c r="M100" i="3"/>
  <c r="K114" i="8" s="1"/>
  <c r="L100" i="3"/>
  <c r="J114" i="8" s="1"/>
  <c r="K100" i="3"/>
  <c r="I114" i="8" s="1"/>
  <c r="J100" i="3"/>
  <c r="H114" i="8" s="1"/>
  <c r="I100" i="3"/>
  <c r="G114" i="8" s="1"/>
  <c r="H100" i="3"/>
  <c r="F114" i="8" s="1"/>
  <c r="G100" i="3"/>
  <c r="E114" i="8" s="1"/>
  <c r="F100" i="3"/>
  <c r="D114" i="8" s="1"/>
  <c r="E100" i="3"/>
  <c r="C114" i="8" s="1"/>
  <c r="O114" i="8" s="1"/>
  <c r="B100" i="3"/>
  <c r="B114" i="8" s="1"/>
  <c r="P99" i="3"/>
  <c r="N113" i="8" s="1"/>
  <c r="O99" i="3"/>
  <c r="M113" i="8" s="1"/>
  <c r="N99" i="3"/>
  <c r="L113" i="8" s="1"/>
  <c r="M99" i="3"/>
  <c r="K113" i="8" s="1"/>
  <c r="L99" i="3"/>
  <c r="J113" i="8" s="1"/>
  <c r="K99" i="3"/>
  <c r="I113" i="8" s="1"/>
  <c r="J99" i="3"/>
  <c r="H113" i="8" s="1"/>
  <c r="I99" i="3"/>
  <c r="G113" i="8" s="1"/>
  <c r="H99" i="3"/>
  <c r="F113" i="8" s="1"/>
  <c r="G99" i="3"/>
  <c r="E113" i="8" s="1"/>
  <c r="F99" i="3"/>
  <c r="D113" i="8" s="1"/>
  <c r="E99" i="3"/>
  <c r="C113" i="8" s="1"/>
  <c r="B99" i="3"/>
  <c r="B113" i="8" s="1"/>
  <c r="P98" i="3"/>
  <c r="N112" i="8" s="1"/>
  <c r="O98" i="3"/>
  <c r="M112" i="8" s="1"/>
  <c r="N98" i="3"/>
  <c r="L112" i="8" s="1"/>
  <c r="M98" i="3"/>
  <c r="K112" i="8" s="1"/>
  <c r="L98" i="3"/>
  <c r="J112" i="8" s="1"/>
  <c r="K98" i="3"/>
  <c r="I112" i="8" s="1"/>
  <c r="J98" i="3"/>
  <c r="H112" i="8" s="1"/>
  <c r="I98" i="3"/>
  <c r="G112" i="8" s="1"/>
  <c r="H98" i="3"/>
  <c r="F112" i="8" s="1"/>
  <c r="G98" i="3"/>
  <c r="E112" i="8" s="1"/>
  <c r="F98" i="3"/>
  <c r="D112" i="8" s="1"/>
  <c r="E98" i="3"/>
  <c r="C112" i="8" s="1"/>
  <c r="O112" i="8" s="1"/>
  <c r="B98" i="3"/>
  <c r="B112" i="8" s="1"/>
  <c r="P97" i="3"/>
  <c r="N111" i="8" s="1"/>
  <c r="O97" i="3"/>
  <c r="M111" i="8" s="1"/>
  <c r="N97" i="3"/>
  <c r="L111" i="8" s="1"/>
  <c r="M97" i="3"/>
  <c r="K111" i="8" s="1"/>
  <c r="L97" i="3"/>
  <c r="J111" i="8" s="1"/>
  <c r="K97" i="3"/>
  <c r="I111" i="8" s="1"/>
  <c r="J97" i="3"/>
  <c r="H111" i="8" s="1"/>
  <c r="I97" i="3"/>
  <c r="G111" i="8" s="1"/>
  <c r="H97" i="3"/>
  <c r="F111" i="8" s="1"/>
  <c r="G97" i="3"/>
  <c r="E111" i="8" s="1"/>
  <c r="F97" i="3"/>
  <c r="D111" i="8" s="1"/>
  <c r="E97" i="3"/>
  <c r="C111" i="8" s="1"/>
  <c r="B97" i="3"/>
  <c r="B111" i="8" s="1"/>
  <c r="P96" i="3"/>
  <c r="N110" i="8" s="1"/>
  <c r="N120" i="8" s="1"/>
  <c r="O96" i="3"/>
  <c r="M110" i="8" s="1"/>
  <c r="N96" i="3"/>
  <c r="L110" i="8" s="1"/>
  <c r="L120" i="8" s="1"/>
  <c r="M96" i="3"/>
  <c r="K110" i="8" s="1"/>
  <c r="K120" i="8" s="1"/>
  <c r="L96" i="3"/>
  <c r="J110" i="8" s="1"/>
  <c r="J120" i="8" s="1"/>
  <c r="K96" i="3"/>
  <c r="I110" i="8" s="1"/>
  <c r="J96" i="3"/>
  <c r="H110" i="8" s="1"/>
  <c r="H120" i="8" s="1"/>
  <c r="I96" i="3"/>
  <c r="G110" i="8" s="1"/>
  <c r="G120" i="8" s="1"/>
  <c r="H96" i="3"/>
  <c r="F110" i="8" s="1"/>
  <c r="F120" i="8" s="1"/>
  <c r="G96" i="3"/>
  <c r="E110" i="8" s="1"/>
  <c r="F96" i="3"/>
  <c r="D110" i="8" s="1"/>
  <c r="D120" i="8" s="1"/>
  <c r="E96" i="3"/>
  <c r="C110" i="8" s="1"/>
  <c r="B96" i="3"/>
  <c r="B110" i="8" s="1"/>
  <c r="P92" i="3"/>
  <c r="O92" i="3"/>
  <c r="N92" i="3"/>
  <c r="M92" i="3"/>
  <c r="L92" i="3"/>
  <c r="K92" i="3"/>
  <c r="J92" i="3"/>
  <c r="I92" i="3"/>
  <c r="H92" i="3"/>
  <c r="G92" i="3"/>
  <c r="F92" i="3"/>
  <c r="E92" i="3"/>
  <c r="Q91" i="3"/>
  <c r="Q90" i="3"/>
  <c r="Q89" i="3"/>
  <c r="Q88" i="3"/>
  <c r="Q87" i="3"/>
  <c r="Q86" i="3"/>
  <c r="Q85" i="3"/>
  <c r="Q84" i="3"/>
  <c r="Q83" i="3"/>
  <c r="Q82" i="3"/>
  <c r="Q92" i="3" s="1"/>
  <c r="H76" i="3"/>
  <c r="P75" i="3"/>
  <c r="O75" i="3"/>
  <c r="N75" i="3"/>
  <c r="M75" i="3"/>
  <c r="L75" i="3"/>
  <c r="K75" i="3"/>
  <c r="J75" i="3"/>
  <c r="I75" i="3"/>
  <c r="H75" i="3"/>
  <c r="G75" i="3"/>
  <c r="F75" i="3"/>
  <c r="E75" i="3"/>
  <c r="G74" i="3"/>
  <c r="E74" i="3"/>
  <c r="P73" i="3"/>
  <c r="N79" i="8" s="1"/>
  <c r="O73" i="3"/>
  <c r="M79" i="8" s="1"/>
  <c r="N73" i="3"/>
  <c r="L79" i="8" s="1"/>
  <c r="M73" i="3"/>
  <c r="K79" i="8" s="1"/>
  <c r="L73" i="3"/>
  <c r="J79" i="8" s="1"/>
  <c r="K73" i="3"/>
  <c r="I79" i="8" s="1"/>
  <c r="J73" i="3"/>
  <c r="H79" i="8" s="1"/>
  <c r="I73" i="3"/>
  <c r="G79" i="8" s="1"/>
  <c r="H73" i="3"/>
  <c r="F79" i="8" s="1"/>
  <c r="G73" i="3"/>
  <c r="E79" i="8" s="1"/>
  <c r="F73" i="3"/>
  <c r="D79" i="8" s="1"/>
  <c r="E73" i="3"/>
  <c r="C79" i="8" s="1"/>
  <c r="B73" i="3"/>
  <c r="B79" i="8" s="1"/>
  <c r="P72" i="3"/>
  <c r="N78" i="8" s="1"/>
  <c r="O72" i="3"/>
  <c r="M78" i="8" s="1"/>
  <c r="N72" i="3"/>
  <c r="L78" i="8" s="1"/>
  <c r="M72" i="3"/>
  <c r="K78" i="8" s="1"/>
  <c r="L72" i="3"/>
  <c r="J78" i="8" s="1"/>
  <c r="K72" i="3"/>
  <c r="I78" i="8" s="1"/>
  <c r="J72" i="3"/>
  <c r="H78" i="8" s="1"/>
  <c r="I72" i="3"/>
  <c r="G78" i="8" s="1"/>
  <c r="H72" i="3"/>
  <c r="F78" i="8" s="1"/>
  <c r="G72" i="3"/>
  <c r="E78" i="8" s="1"/>
  <c r="F72" i="3"/>
  <c r="D78" i="8" s="1"/>
  <c r="E72" i="3"/>
  <c r="C78" i="8" s="1"/>
  <c r="B72" i="3"/>
  <c r="B78" i="8" s="1"/>
  <c r="P71" i="3"/>
  <c r="N77" i="8" s="1"/>
  <c r="O71" i="3"/>
  <c r="M77" i="8" s="1"/>
  <c r="N71" i="3"/>
  <c r="L77" i="8" s="1"/>
  <c r="M71" i="3"/>
  <c r="K77" i="8" s="1"/>
  <c r="L71" i="3"/>
  <c r="J77" i="8" s="1"/>
  <c r="K71" i="3"/>
  <c r="I77" i="8" s="1"/>
  <c r="J71" i="3"/>
  <c r="H77" i="8" s="1"/>
  <c r="I71" i="3"/>
  <c r="G77" i="8" s="1"/>
  <c r="H71" i="3"/>
  <c r="F77" i="8" s="1"/>
  <c r="G71" i="3"/>
  <c r="E77" i="8" s="1"/>
  <c r="F71" i="3"/>
  <c r="D77" i="8" s="1"/>
  <c r="E71" i="3"/>
  <c r="C77" i="8" s="1"/>
  <c r="B71" i="3"/>
  <c r="B77" i="8" s="1"/>
  <c r="P70" i="3"/>
  <c r="N76" i="8" s="1"/>
  <c r="O70" i="3"/>
  <c r="M76" i="8" s="1"/>
  <c r="N70" i="3"/>
  <c r="L76" i="8" s="1"/>
  <c r="M70" i="3"/>
  <c r="K76" i="8" s="1"/>
  <c r="L70" i="3"/>
  <c r="J76" i="8" s="1"/>
  <c r="K70" i="3"/>
  <c r="I76" i="8" s="1"/>
  <c r="J70" i="3"/>
  <c r="H76" i="8" s="1"/>
  <c r="I70" i="3"/>
  <c r="G76" i="8" s="1"/>
  <c r="H70" i="3"/>
  <c r="F76" i="8" s="1"/>
  <c r="G70" i="3"/>
  <c r="E76" i="8" s="1"/>
  <c r="F70" i="3"/>
  <c r="D76" i="8" s="1"/>
  <c r="E70" i="3"/>
  <c r="C76" i="8" s="1"/>
  <c r="B70" i="3"/>
  <c r="B76" i="8" s="1"/>
  <c r="P69" i="3"/>
  <c r="N75" i="8" s="1"/>
  <c r="O69" i="3"/>
  <c r="M75" i="8" s="1"/>
  <c r="N69" i="3"/>
  <c r="L75" i="8" s="1"/>
  <c r="M69" i="3"/>
  <c r="K75" i="8" s="1"/>
  <c r="L69" i="3"/>
  <c r="J75" i="8" s="1"/>
  <c r="K69" i="3"/>
  <c r="I75" i="8" s="1"/>
  <c r="J69" i="3"/>
  <c r="H75" i="8" s="1"/>
  <c r="I69" i="3"/>
  <c r="G75" i="8" s="1"/>
  <c r="H69" i="3"/>
  <c r="F75" i="8" s="1"/>
  <c r="G69" i="3"/>
  <c r="E75" i="8" s="1"/>
  <c r="F69" i="3"/>
  <c r="D75" i="8" s="1"/>
  <c r="E69" i="3"/>
  <c r="C75" i="8" s="1"/>
  <c r="B69" i="3"/>
  <c r="B75" i="8" s="1"/>
  <c r="P68" i="3"/>
  <c r="N74" i="8" s="1"/>
  <c r="O68" i="3"/>
  <c r="M74" i="8" s="1"/>
  <c r="N68" i="3"/>
  <c r="L74" i="8" s="1"/>
  <c r="M68" i="3"/>
  <c r="K74" i="8" s="1"/>
  <c r="L68" i="3"/>
  <c r="J74" i="8" s="1"/>
  <c r="K68" i="3"/>
  <c r="I74" i="8" s="1"/>
  <c r="J68" i="3"/>
  <c r="H74" i="8" s="1"/>
  <c r="I68" i="3"/>
  <c r="G74" i="8" s="1"/>
  <c r="H68" i="3"/>
  <c r="F74" i="8" s="1"/>
  <c r="G68" i="3"/>
  <c r="E74" i="8" s="1"/>
  <c r="F68" i="3"/>
  <c r="D74" i="8" s="1"/>
  <c r="E68" i="3"/>
  <c r="C74" i="8" s="1"/>
  <c r="B68" i="3"/>
  <c r="B74" i="8" s="1"/>
  <c r="P67" i="3"/>
  <c r="N73" i="8" s="1"/>
  <c r="O67" i="3"/>
  <c r="M73" i="8" s="1"/>
  <c r="N67" i="3"/>
  <c r="L73" i="8" s="1"/>
  <c r="M67" i="3"/>
  <c r="K73" i="8" s="1"/>
  <c r="L67" i="3"/>
  <c r="J73" i="8" s="1"/>
  <c r="K67" i="3"/>
  <c r="I73" i="8" s="1"/>
  <c r="J67" i="3"/>
  <c r="H73" i="8" s="1"/>
  <c r="I67" i="3"/>
  <c r="G73" i="8" s="1"/>
  <c r="H67" i="3"/>
  <c r="F73" i="8" s="1"/>
  <c r="G67" i="3"/>
  <c r="E73" i="8" s="1"/>
  <c r="F67" i="3"/>
  <c r="D73" i="8" s="1"/>
  <c r="E67" i="3"/>
  <c r="C73" i="8" s="1"/>
  <c r="B67" i="3"/>
  <c r="B73" i="8" s="1"/>
  <c r="P66" i="3"/>
  <c r="N72" i="8" s="1"/>
  <c r="O66" i="3"/>
  <c r="M72" i="8" s="1"/>
  <c r="N66" i="3"/>
  <c r="L72" i="8" s="1"/>
  <c r="M66" i="3"/>
  <c r="K72" i="8" s="1"/>
  <c r="L66" i="3"/>
  <c r="J72" i="8" s="1"/>
  <c r="K66" i="3"/>
  <c r="I72" i="8" s="1"/>
  <c r="J66" i="3"/>
  <c r="H72" i="8" s="1"/>
  <c r="I66" i="3"/>
  <c r="G72" i="8" s="1"/>
  <c r="H66" i="3"/>
  <c r="F72" i="8" s="1"/>
  <c r="G66" i="3"/>
  <c r="E72" i="8" s="1"/>
  <c r="F66" i="3"/>
  <c r="D72" i="8" s="1"/>
  <c r="E66" i="3"/>
  <c r="C72" i="8" s="1"/>
  <c r="B66" i="3"/>
  <c r="B72" i="8" s="1"/>
  <c r="P65" i="3"/>
  <c r="N71" i="8" s="1"/>
  <c r="O65" i="3"/>
  <c r="M71" i="8" s="1"/>
  <c r="N65" i="3"/>
  <c r="L71" i="8" s="1"/>
  <c r="M65" i="3"/>
  <c r="K71" i="8" s="1"/>
  <c r="L65" i="3"/>
  <c r="J71" i="8" s="1"/>
  <c r="K65" i="3"/>
  <c r="I71" i="8" s="1"/>
  <c r="J65" i="3"/>
  <c r="H71" i="8" s="1"/>
  <c r="I65" i="3"/>
  <c r="G71" i="8" s="1"/>
  <c r="H65" i="3"/>
  <c r="F71" i="8" s="1"/>
  <c r="G65" i="3"/>
  <c r="E71" i="8" s="1"/>
  <c r="F65" i="3"/>
  <c r="D71" i="8" s="1"/>
  <c r="E65" i="3"/>
  <c r="C71" i="8" s="1"/>
  <c r="B65" i="3"/>
  <c r="B71" i="8" s="1"/>
  <c r="P64" i="3"/>
  <c r="N70" i="8" s="1"/>
  <c r="O64" i="3"/>
  <c r="M70" i="8" s="1"/>
  <c r="M80" i="8" s="1"/>
  <c r="N64" i="3"/>
  <c r="L70" i="8" s="1"/>
  <c r="L80" i="8" s="1"/>
  <c r="M64" i="3"/>
  <c r="K70" i="8" s="1"/>
  <c r="K80" i="8" s="1"/>
  <c r="L64" i="3"/>
  <c r="J70" i="8" s="1"/>
  <c r="K64" i="3"/>
  <c r="I70" i="8" s="1"/>
  <c r="I80" i="8" s="1"/>
  <c r="J64" i="3"/>
  <c r="H70" i="8" s="1"/>
  <c r="H80" i="8" s="1"/>
  <c r="I64" i="3"/>
  <c r="G70" i="8" s="1"/>
  <c r="G80" i="8" s="1"/>
  <c r="H64" i="3"/>
  <c r="F70" i="8" s="1"/>
  <c r="G64" i="3"/>
  <c r="E70" i="8" s="1"/>
  <c r="E80" i="8" s="1"/>
  <c r="F64" i="3"/>
  <c r="D70" i="8" s="1"/>
  <c r="D80" i="8" s="1"/>
  <c r="E64" i="3"/>
  <c r="C70" i="8" s="1"/>
  <c r="B64" i="3"/>
  <c r="B70" i="8" s="1"/>
  <c r="P61" i="3"/>
  <c r="O61" i="3"/>
  <c r="N61" i="3"/>
  <c r="M61" i="3"/>
  <c r="L61" i="3"/>
  <c r="K61" i="3"/>
  <c r="J61" i="3"/>
  <c r="I61" i="3"/>
  <c r="H61" i="3"/>
  <c r="G61" i="3"/>
  <c r="F61" i="3"/>
  <c r="E61" i="3"/>
  <c r="Q60" i="3"/>
  <c r="Q59" i="3"/>
  <c r="Q58" i="3"/>
  <c r="Q57" i="3"/>
  <c r="Q56" i="3"/>
  <c r="Q55" i="3"/>
  <c r="Q54" i="3"/>
  <c r="Q53" i="3"/>
  <c r="Q52" i="3"/>
  <c r="Q51" i="3"/>
  <c r="Q61" i="3" s="1"/>
  <c r="O46" i="3"/>
  <c r="K46" i="3"/>
  <c r="G46" i="3"/>
  <c r="P45" i="3"/>
  <c r="O45" i="3"/>
  <c r="N45" i="3"/>
  <c r="M45" i="3"/>
  <c r="L45" i="3"/>
  <c r="K45" i="3"/>
  <c r="J45" i="3"/>
  <c r="I45" i="3"/>
  <c r="H45" i="3"/>
  <c r="G45" i="3"/>
  <c r="F45" i="3"/>
  <c r="E45" i="3"/>
  <c r="O44" i="3"/>
  <c r="M44" i="3"/>
  <c r="M46" i="3" s="1"/>
  <c r="K44" i="3"/>
  <c r="I44" i="3"/>
  <c r="G44" i="3"/>
  <c r="E44" i="3"/>
  <c r="P43" i="3"/>
  <c r="N38" i="8" s="1"/>
  <c r="O43" i="3"/>
  <c r="M38" i="8" s="1"/>
  <c r="N43" i="3"/>
  <c r="L38" i="8" s="1"/>
  <c r="M43" i="3"/>
  <c r="K38" i="8" s="1"/>
  <c r="L43" i="3"/>
  <c r="J38" i="8" s="1"/>
  <c r="K43" i="3"/>
  <c r="I38" i="8" s="1"/>
  <c r="J43" i="3"/>
  <c r="H38" i="8" s="1"/>
  <c r="I43" i="3"/>
  <c r="G38" i="8" s="1"/>
  <c r="H43" i="3"/>
  <c r="F38" i="8" s="1"/>
  <c r="G43" i="3"/>
  <c r="E38" i="8" s="1"/>
  <c r="F43" i="3"/>
  <c r="D38" i="8" s="1"/>
  <c r="E43" i="3"/>
  <c r="C38" i="8" s="1"/>
  <c r="B43" i="3"/>
  <c r="B38" i="8" s="1"/>
  <c r="B10" i="8" s="1"/>
  <c r="P42" i="3"/>
  <c r="N37" i="8" s="1"/>
  <c r="O42" i="3"/>
  <c r="M37" i="8" s="1"/>
  <c r="N42" i="3"/>
  <c r="L37" i="8" s="1"/>
  <c r="M42" i="3"/>
  <c r="K37" i="8" s="1"/>
  <c r="L42" i="3"/>
  <c r="J37" i="8" s="1"/>
  <c r="K42" i="3"/>
  <c r="I37" i="8" s="1"/>
  <c r="J42" i="3"/>
  <c r="H37" i="8" s="1"/>
  <c r="I42" i="3"/>
  <c r="G37" i="8" s="1"/>
  <c r="H42" i="3"/>
  <c r="F37" i="8" s="1"/>
  <c r="G42" i="3"/>
  <c r="E37" i="8" s="1"/>
  <c r="F42" i="3"/>
  <c r="D37" i="8" s="1"/>
  <c r="E42" i="3"/>
  <c r="C37" i="8" s="1"/>
  <c r="B42" i="3"/>
  <c r="B37" i="8" s="1"/>
  <c r="P41" i="3"/>
  <c r="N36" i="8" s="1"/>
  <c r="O41" i="3"/>
  <c r="M36" i="8" s="1"/>
  <c r="N41" i="3"/>
  <c r="L36" i="8" s="1"/>
  <c r="M41" i="3"/>
  <c r="K36" i="8" s="1"/>
  <c r="L41" i="3"/>
  <c r="J36" i="8" s="1"/>
  <c r="K41" i="3"/>
  <c r="I36" i="8" s="1"/>
  <c r="J41" i="3"/>
  <c r="H36" i="8" s="1"/>
  <c r="I41" i="3"/>
  <c r="G36" i="8" s="1"/>
  <c r="H41" i="3"/>
  <c r="F36" i="8" s="1"/>
  <c r="G41" i="3"/>
  <c r="E36" i="8" s="1"/>
  <c r="F41" i="3"/>
  <c r="D36" i="8" s="1"/>
  <c r="E41" i="3"/>
  <c r="C36" i="8" s="1"/>
  <c r="B41" i="3"/>
  <c r="B36" i="8" s="1"/>
  <c r="P40" i="3"/>
  <c r="N35" i="8" s="1"/>
  <c r="O40" i="3"/>
  <c r="M35" i="8" s="1"/>
  <c r="N40" i="3"/>
  <c r="L35" i="8" s="1"/>
  <c r="M40" i="3"/>
  <c r="K35" i="8" s="1"/>
  <c r="L40" i="3"/>
  <c r="J35" i="8" s="1"/>
  <c r="K40" i="3"/>
  <c r="I35" i="8" s="1"/>
  <c r="J40" i="3"/>
  <c r="H35" i="8" s="1"/>
  <c r="I40" i="3"/>
  <c r="G35" i="8" s="1"/>
  <c r="H40" i="3"/>
  <c r="F35" i="8" s="1"/>
  <c r="G40" i="3"/>
  <c r="E35" i="8" s="1"/>
  <c r="F40" i="3"/>
  <c r="D35" i="8" s="1"/>
  <c r="E40" i="3"/>
  <c r="C35" i="8" s="1"/>
  <c r="B40" i="3"/>
  <c r="B35" i="8" s="1"/>
  <c r="P39" i="3"/>
  <c r="N34" i="8" s="1"/>
  <c r="O39" i="3"/>
  <c r="M34" i="8" s="1"/>
  <c r="N39" i="3"/>
  <c r="L34" i="8" s="1"/>
  <c r="M39" i="3"/>
  <c r="K34" i="8" s="1"/>
  <c r="L39" i="3"/>
  <c r="J34" i="8" s="1"/>
  <c r="K39" i="3"/>
  <c r="I34" i="8" s="1"/>
  <c r="J39" i="3"/>
  <c r="H34" i="8" s="1"/>
  <c r="I39" i="3"/>
  <c r="G34" i="8" s="1"/>
  <c r="H39" i="3"/>
  <c r="F34" i="8" s="1"/>
  <c r="G39" i="3"/>
  <c r="E34" i="8" s="1"/>
  <c r="F39" i="3"/>
  <c r="D34" i="8" s="1"/>
  <c r="E39" i="3"/>
  <c r="C34" i="8" s="1"/>
  <c r="B39" i="3"/>
  <c r="B34" i="8" s="1"/>
  <c r="B9" i="8" s="1"/>
  <c r="P38" i="3"/>
  <c r="N33" i="8" s="1"/>
  <c r="O38" i="3"/>
  <c r="M33" i="8" s="1"/>
  <c r="N38" i="3"/>
  <c r="L33" i="8" s="1"/>
  <c r="M38" i="3"/>
  <c r="K33" i="8" s="1"/>
  <c r="L38" i="3"/>
  <c r="J33" i="8" s="1"/>
  <c r="K38" i="3"/>
  <c r="I33" i="8" s="1"/>
  <c r="J38" i="3"/>
  <c r="H33" i="8" s="1"/>
  <c r="I38" i="3"/>
  <c r="G33" i="8" s="1"/>
  <c r="H38" i="3"/>
  <c r="F33" i="8" s="1"/>
  <c r="G38" i="3"/>
  <c r="E33" i="8" s="1"/>
  <c r="F38" i="3"/>
  <c r="D33" i="8" s="1"/>
  <c r="E38" i="3"/>
  <c r="C33" i="8" s="1"/>
  <c r="B38" i="3"/>
  <c r="B33" i="8" s="1"/>
  <c r="B8" i="8" s="1"/>
  <c r="P37" i="3"/>
  <c r="N32" i="8" s="1"/>
  <c r="O37" i="3"/>
  <c r="M32" i="8" s="1"/>
  <c r="N37" i="3"/>
  <c r="L32" i="8" s="1"/>
  <c r="M37" i="3"/>
  <c r="K32" i="8" s="1"/>
  <c r="L37" i="3"/>
  <c r="J32" i="8" s="1"/>
  <c r="K37" i="3"/>
  <c r="I32" i="8" s="1"/>
  <c r="J37" i="3"/>
  <c r="H32" i="8" s="1"/>
  <c r="I37" i="3"/>
  <c r="G32" i="8" s="1"/>
  <c r="H37" i="3"/>
  <c r="F32" i="8" s="1"/>
  <c r="G37" i="3"/>
  <c r="E32" i="8" s="1"/>
  <c r="F37" i="3"/>
  <c r="D32" i="8" s="1"/>
  <c r="E37" i="3"/>
  <c r="C32" i="8" s="1"/>
  <c r="B37" i="3"/>
  <c r="B32" i="8" s="1"/>
  <c r="B7" i="8" s="1"/>
  <c r="P36" i="3"/>
  <c r="N31" i="8" s="1"/>
  <c r="O36" i="3"/>
  <c r="M31" i="8" s="1"/>
  <c r="N36" i="3"/>
  <c r="L31" i="8" s="1"/>
  <c r="M36" i="3"/>
  <c r="K31" i="8" s="1"/>
  <c r="L36" i="3"/>
  <c r="J31" i="8" s="1"/>
  <c r="K36" i="3"/>
  <c r="I31" i="8" s="1"/>
  <c r="J36" i="3"/>
  <c r="H31" i="8" s="1"/>
  <c r="I36" i="3"/>
  <c r="G31" i="8" s="1"/>
  <c r="H36" i="3"/>
  <c r="F31" i="8" s="1"/>
  <c r="G36" i="3"/>
  <c r="E31" i="8" s="1"/>
  <c r="F36" i="3"/>
  <c r="D31" i="8" s="1"/>
  <c r="E36" i="3"/>
  <c r="C31" i="8" s="1"/>
  <c r="B36" i="3"/>
  <c r="B31" i="8" s="1"/>
  <c r="B6" i="8" s="1"/>
  <c r="P35" i="3"/>
  <c r="N30" i="8" s="1"/>
  <c r="O35" i="3"/>
  <c r="M30" i="8" s="1"/>
  <c r="N35" i="3"/>
  <c r="L30" i="8" s="1"/>
  <c r="M35" i="3"/>
  <c r="K30" i="8" s="1"/>
  <c r="L35" i="3"/>
  <c r="J30" i="8" s="1"/>
  <c r="K35" i="3"/>
  <c r="I30" i="8" s="1"/>
  <c r="J35" i="3"/>
  <c r="H30" i="8" s="1"/>
  <c r="I35" i="3"/>
  <c r="G30" i="8" s="1"/>
  <c r="H35" i="3"/>
  <c r="F30" i="8" s="1"/>
  <c r="G35" i="3"/>
  <c r="E30" i="8" s="1"/>
  <c r="F35" i="3"/>
  <c r="D30" i="8" s="1"/>
  <c r="E35" i="3"/>
  <c r="C30" i="8" s="1"/>
  <c r="B35" i="3"/>
  <c r="B30" i="8" s="1"/>
  <c r="B5" i="8" s="1"/>
  <c r="P34" i="3"/>
  <c r="N29" i="8" s="1"/>
  <c r="N39" i="8" s="1"/>
  <c r="O34" i="3"/>
  <c r="M29" i="8" s="1"/>
  <c r="M39" i="8" s="1"/>
  <c r="N34" i="3"/>
  <c r="L29" i="8" s="1"/>
  <c r="M34" i="3"/>
  <c r="K29" i="8" s="1"/>
  <c r="K39" i="8" s="1"/>
  <c r="L34" i="3"/>
  <c r="J29" i="8" s="1"/>
  <c r="J39" i="8" s="1"/>
  <c r="K34" i="3"/>
  <c r="I29" i="8" s="1"/>
  <c r="I39" i="8" s="1"/>
  <c r="J34" i="3"/>
  <c r="H29" i="8" s="1"/>
  <c r="I34" i="3"/>
  <c r="G29" i="8" s="1"/>
  <c r="G39" i="8" s="1"/>
  <c r="H34" i="3"/>
  <c r="F29" i="8" s="1"/>
  <c r="F39" i="8" s="1"/>
  <c r="G34" i="3"/>
  <c r="E29" i="8" s="1"/>
  <c r="E39" i="8" s="1"/>
  <c r="F34" i="3"/>
  <c r="D29" i="8" s="1"/>
  <c r="E34" i="3"/>
  <c r="C29" i="8" s="1"/>
  <c r="B34" i="3"/>
  <c r="B29" i="8" s="1"/>
  <c r="B4" i="8" s="1"/>
  <c r="P30" i="3"/>
  <c r="O30" i="3"/>
  <c r="N30" i="3"/>
  <c r="M30" i="3"/>
  <c r="L30" i="3"/>
  <c r="K30" i="3"/>
  <c r="J30" i="3"/>
  <c r="I30" i="3"/>
  <c r="H30" i="3"/>
  <c r="G30" i="3"/>
  <c r="F30" i="3"/>
  <c r="E30" i="3"/>
  <c r="Q29" i="3"/>
  <c r="Q28" i="3"/>
  <c r="Q27" i="3"/>
  <c r="Q26" i="3"/>
  <c r="Q25" i="3"/>
  <c r="Q24" i="3"/>
  <c r="Q23" i="3"/>
  <c r="Q22" i="3"/>
  <c r="Q21" i="3"/>
  <c r="Q20" i="3"/>
  <c r="Q30" i="3" s="1"/>
  <c r="G38" i="2"/>
  <c r="J37" i="2"/>
  <c r="C31" i="10" s="1"/>
  <c r="F37" i="2"/>
  <c r="J36" i="2"/>
  <c r="J38" i="2" s="1"/>
  <c r="F36" i="2"/>
  <c r="F34" i="2"/>
  <c r="F33" i="2"/>
  <c r="G26" i="2"/>
  <c r="C45" i="8" s="1"/>
  <c r="G13" i="2"/>
  <c r="G30" i="2" s="1"/>
  <c r="G39" i="2" s="1"/>
  <c r="D39" i="2" s="1"/>
  <c r="J40" i="8" l="1"/>
  <c r="J10" i="9" s="1"/>
  <c r="J60" i="8"/>
  <c r="D9" i="9"/>
  <c r="C8" i="9"/>
  <c r="C59" i="8"/>
  <c r="F14" i="9"/>
  <c r="F41" i="8"/>
  <c r="H81" i="8"/>
  <c r="H32" i="9" s="1"/>
  <c r="H100" i="8"/>
  <c r="D39" i="8"/>
  <c r="D14" i="9"/>
  <c r="D41" i="8"/>
  <c r="H14" i="9"/>
  <c r="H41" i="8"/>
  <c r="E46" i="3"/>
  <c r="F80" i="8"/>
  <c r="N80" i="8"/>
  <c r="D31" i="9"/>
  <c r="C30" i="9"/>
  <c r="C99" i="8"/>
  <c r="J74" i="3"/>
  <c r="N74" i="3"/>
  <c r="E120" i="8"/>
  <c r="M120" i="8"/>
  <c r="Q103" i="3"/>
  <c r="E60" i="8"/>
  <c r="E40" i="8"/>
  <c r="E10" i="9" s="1"/>
  <c r="I60" i="8"/>
  <c r="I40" i="8"/>
  <c r="I10" i="9" s="1"/>
  <c r="M60" i="8"/>
  <c r="M40" i="8"/>
  <c r="M10" i="9" s="1"/>
  <c r="O30" i="8"/>
  <c r="C5" i="8" s="1"/>
  <c r="Q35" i="3"/>
  <c r="O32" i="8"/>
  <c r="C7" i="8" s="1"/>
  <c r="Q37" i="3"/>
  <c r="O34" i="8"/>
  <c r="C9" i="8" s="1"/>
  <c r="Q39" i="3"/>
  <c r="O36" i="8"/>
  <c r="Q41" i="3"/>
  <c r="O38" i="8"/>
  <c r="C10" i="8" s="1"/>
  <c r="Q43" i="3"/>
  <c r="H44" i="3"/>
  <c r="L44" i="3"/>
  <c r="P44" i="3"/>
  <c r="E14" i="9"/>
  <c r="E41" i="8"/>
  <c r="E42" i="8" s="1"/>
  <c r="I14" i="9"/>
  <c r="I41" i="8"/>
  <c r="I42" i="8" s="1"/>
  <c r="M14" i="9"/>
  <c r="M41" i="8"/>
  <c r="M42" i="8" s="1"/>
  <c r="O70" i="8"/>
  <c r="C80" i="8"/>
  <c r="G100" i="8"/>
  <c r="G81" i="8"/>
  <c r="G32" i="9" s="1"/>
  <c r="K100" i="8"/>
  <c r="K81" i="8"/>
  <c r="K32" i="9" s="1"/>
  <c r="Q64" i="3"/>
  <c r="O72" i="8"/>
  <c r="Q66" i="3"/>
  <c r="O74" i="8"/>
  <c r="Q68" i="3"/>
  <c r="O76" i="8"/>
  <c r="Q70" i="3"/>
  <c r="O78" i="8"/>
  <c r="Q72" i="3"/>
  <c r="F74" i="3"/>
  <c r="K74" i="3"/>
  <c r="O74" i="3"/>
  <c r="D36" i="9"/>
  <c r="D82" i="8"/>
  <c r="H36" i="9"/>
  <c r="H82" i="8"/>
  <c r="H83" i="8" s="1"/>
  <c r="L36" i="9"/>
  <c r="L82" i="8"/>
  <c r="E76" i="3"/>
  <c r="F140" i="8"/>
  <c r="F121" i="8"/>
  <c r="F54" i="9" s="1"/>
  <c r="J140" i="8"/>
  <c r="J123" i="8"/>
  <c r="J121" i="8"/>
  <c r="J54" i="9" s="1"/>
  <c r="N140" i="8"/>
  <c r="N121" i="8"/>
  <c r="N54" i="9" s="1"/>
  <c r="E106" i="3"/>
  <c r="I106" i="3"/>
  <c r="M106" i="3"/>
  <c r="F58" i="9"/>
  <c r="F122" i="8"/>
  <c r="F123" i="8" s="1"/>
  <c r="J58" i="9"/>
  <c r="J122" i="8"/>
  <c r="N58" i="9"/>
  <c r="N122" i="8"/>
  <c r="N123" i="8" s="1"/>
  <c r="F38" i="4"/>
  <c r="D46" i="8" s="1"/>
  <c r="D54" i="8" s="1"/>
  <c r="D16" i="9" s="1"/>
  <c r="Q30" i="4"/>
  <c r="J38" i="4"/>
  <c r="H46" i="8" s="1"/>
  <c r="H54" i="8" s="1"/>
  <c r="H16" i="9" s="1"/>
  <c r="N38" i="4"/>
  <c r="L46" i="8" s="1"/>
  <c r="L54" i="8" s="1"/>
  <c r="L16" i="9" s="1"/>
  <c r="Q31" i="4"/>
  <c r="Q34" i="4"/>
  <c r="Q35" i="4"/>
  <c r="H61" i="4"/>
  <c r="F86" i="8" s="1"/>
  <c r="F94" i="8" s="1"/>
  <c r="F38" i="9" s="1"/>
  <c r="L61" i="4"/>
  <c r="J86" i="8" s="1"/>
  <c r="J94" i="8" s="1"/>
  <c r="J38" i="9" s="1"/>
  <c r="P61" i="4"/>
  <c r="N86" i="8" s="1"/>
  <c r="N94" i="8" s="1"/>
  <c r="N38" i="9" s="1"/>
  <c r="F84" i="4"/>
  <c r="D126" i="8" s="1"/>
  <c r="D134" i="8" s="1"/>
  <c r="D60" i="9" s="1"/>
  <c r="Q76" i="4"/>
  <c r="J84" i="4"/>
  <c r="H126" i="8" s="1"/>
  <c r="H134" i="8" s="1"/>
  <c r="H60" i="9" s="1"/>
  <c r="N84" i="4"/>
  <c r="L126" i="8" s="1"/>
  <c r="L134" i="8" s="1"/>
  <c r="L60" i="9" s="1"/>
  <c r="Q77" i="4"/>
  <c r="Q80" i="4"/>
  <c r="Q81" i="4"/>
  <c r="O28" i="5"/>
  <c r="M6" i="5" s="1"/>
  <c r="B87" i="8"/>
  <c r="B43" i="5"/>
  <c r="B127" i="8" s="1"/>
  <c r="B89" i="8"/>
  <c r="B45" i="5"/>
  <c r="B129" i="8" s="1"/>
  <c r="B91" i="8"/>
  <c r="B47" i="5"/>
  <c r="B131" i="8" s="1"/>
  <c r="B93" i="8"/>
  <c r="B49" i="5"/>
  <c r="B133" i="8" s="1"/>
  <c r="C126" i="8"/>
  <c r="D30" i="6"/>
  <c r="C13" i="9" s="1"/>
  <c r="O45" i="8"/>
  <c r="F40" i="8"/>
  <c r="F10" i="9" s="1"/>
  <c r="F60" i="8"/>
  <c r="F42" i="8"/>
  <c r="N40" i="8"/>
  <c r="N10" i="9" s="1"/>
  <c r="N60" i="8"/>
  <c r="K8" i="9"/>
  <c r="L9" i="9"/>
  <c r="K59" i="8"/>
  <c r="J14" i="9"/>
  <c r="J41" i="8"/>
  <c r="J42" i="8" s="1"/>
  <c r="L100" i="8"/>
  <c r="L83" i="8"/>
  <c r="L81" i="8"/>
  <c r="L32" i="9" s="1"/>
  <c r="E30" i="9"/>
  <c r="G31" i="9"/>
  <c r="F31" i="9"/>
  <c r="E99" i="8"/>
  <c r="L74" i="3"/>
  <c r="P74" i="3"/>
  <c r="E36" i="9"/>
  <c r="E82" i="8"/>
  <c r="I36" i="9"/>
  <c r="I82" i="8"/>
  <c r="M36" i="9"/>
  <c r="M82" i="8"/>
  <c r="C120" i="8"/>
  <c r="O110" i="8"/>
  <c r="G140" i="8"/>
  <c r="G121" i="8"/>
  <c r="G54" i="9" s="1"/>
  <c r="K121" i="8"/>
  <c r="K54" i="9" s="1"/>
  <c r="K140" i="8"/>
  <c r="Q96" i="3"/>
  <c r="Q98" i="3"/>
  <c r="Q100" i="3"/>
  <c r="Q102" i="3"/>
  <c r="Q104" i="3"/>
  <c r="D52" i="9"/>
  <c r="E53" i="9"/>
  <c r="D139" i="8"/>
  <c r="H52" i="9"/>
  <c r="I53" i="9"/>
  <c r="H139" i="8"/>
  <c r="L52" i="9"/>
  <c r="M53" i="9"/>
  <c r="L139" i="8"/>
  <c r="C58" i="9"/>
  <c r="C122" i="8"/>
  <c r="G58" i="9"/>
  <c r="G122" i="8"/>
  <c r="G123" i="8" s="1"/>
  <c r="K58" i="9"/>
  <c r="K122" i="8"/>
  <c r="K123" i="8" s="1"/>
  <c r="Q107" i="3"/>
  <c r="H6" i="3" s="1"/>
  <c r="C46" i="8"/>
  <c r="C39" i="8"/>
  <c r="O29" i="8"/>
  <c r="G60" i="8"/>
  <c r="G40" i="8"/>
  <c r="G10" i="9" s="1"/>
  <c r="K60" i="8"/>
  <c r="K42" i="8"/>
  <c r="K40" i="8"/>
  <c r="K10" i="9" s="1"/>
  <c r="Q34" i="3"/>
  <c r="O31" i="8"/>
  <c r="C6" i="8" s="1"/>
  <c r="Q36" i="3"/>
  <c r="O33" i="8"/>
  <c r="C8" i="8" s="1"/>
  <c r="Q38" i="3"/>
  <c r="O35" i="8"/>
  <c r="Q40" i="3"/>
  <c r="O37" i="8"/>
  <c r="Q42" i="3"/>
  <c r="F44" i="3"/>
  <c r="J44" i="3"/>
  <c r="N44" i="3"/>
  <c r="C14" i="9"/>
  <c r="C41" i="8"/>
  <c r="G14" i="9"/>
  <c r="G41" i="8"/>
  <c r="G42" i="8" s="1"/>
  <c r="K14" i="9"/>
  <c r="K41" i="8"/>
  <c r="Q45" i="3"/>
  <c r="H4" i="3" s="1"/>
  <c r="E100" i="8"/>
  <c r="E81" i="8"/>
  <c r="E32" i="9" s="1"/>
  <c r="E83" i="8"/>
  <c r="I100" i="8"/>
  <c r="I81" i="8"/>
  <c r="I32" i="9" s="1"/>
  <c r="I83" i="8"/>
  <c r="M100" i="8"/>
  <c r="M81" i="8"/>
  <c r="M32" i="9" s="1"/>
  <c r="M83" i="8"/>
  <c r="O71" i="8"/>
  <c r="Q65" i="3"/>
  <c r="O73" i="8"/>
  <c r="Q67" i="3"/>
  <c r="O75" i="8"/>
  <c r="Q69" i="3"/>
  <c r="O77" i="8"/>
  <c r="Q71" i="3"/>
  <c r="O79" i="8"/>
  <c r="Q73" i="3"/>
  <c r="I74" i="3"/>
  <c r="M74" i="3"/>
  <c r="F36" i="9"/>
  <c r="F82" i="8"/>
  <c r="J36" i="9"/>
  <c r="J82" i="8"/>
  <c r="N36" i="9"/>
  <c r="N82" i="8"/>
  <c r="G76" i="3"/>
  <c r="D140" i="8"/>
  <c r="D121" i="8"/>
  <c r="D54" i="9" s="1"/>
  <c r="H121" i="8"/>
  <c r="H54" i="9" s="1"/>
  <c r="H140" i="8"/>
  <c r="L123" i="8"/>
  <c r="L140" i="8"/>
  <c r="L121" i="8"/>
  <c r="L54" i="9" s="1"/>
  <c r="G106" i="3"/>
  <c r="K106" i="3"/>
  <c r="O106" i="3"/>
  <c r="D58" i="9"/>
  <c r="D122" i="8"/>
  <c r="D123" i="8" s="1"/>
  <c r="H58" i="9"/>
  <c r="H122" i="8"/>
  <c r="H123" i="8" s="1"/>
  <c r="L58" i="9"/>
  <c r="L122" i="8"/>
  <c r="H38" i="4"/>
  <c r="F46" i="8" s="1"/>
  <c r="F54" i="8" s="1"/>
  <c r="F16" i="9" s="1"/>
  <c r="L38" i="4"/>
  <c r="J46" i="8" s="1"/>
  <c r="J54" i="8" s="1"/>
  <c r="J16" i="9" s="1"/>
  <c r="P38" i="4"/>
  <c r="N46" i="8" s="1"/>
  <c r="N54" i="8" s="1"/>
  <c r="N16" i="9" s="1"/>
  <c r="Q33" i="4"/>
  <c r="F61" i="4"/>
  <c r="D86" i="8" s="1"/>
  <c r="D94" i="8" s="1"/>
  <c r="D38" i="9" s="1"/>
  <c r="J61" i="4"/>
  <c r="H86" i="8" s="1"/>
  <c r="H94" i="8" s="1"/>
  <c r="H38" i="9" s="1"/>
  <c r="N61" i="4"/>
  <c r="L86" i="8" s="1"/>
  <c r="L94" i="8" s="1"/>
  <c r="L38" i="9" s="1"/>
  <c r="H84" i="4"/>
  <c r="F126" i="8" s="1"/>
  <c r="F134" i="8" s="1"/>
  <c r="F60" i="9" s="1"/>
  <c r="L84" i="4"/>
  <c r="J126" i="8" s="1"/>
  <c r="J134" i="8" s="1"/>
  <c r="J60" i="9" s="1"/>
  <c r="P84" i="4"/>
  <c r="N126" i="8" s="1"/>
  <c r="N134" i="8" s="1"/>
  <c r="N60" i="9" s="1"/>
  <c r="Q79" i="4"/>
  <c r="B88" i="8"/>
  <c r="B44" i="5"/>
  <c r="B128" i="8" s="1"/>
  <c r="B90" i="8"/>
  <c r="B46" i="5"/>
  <c r="B130" i="8" s="1"/>
  <c r="B92" i="8"/>
  <c r="B48" i="5"/>
  <c r="B132" i="8" s="1"/>
  <c r="O50" i="5"/>
  <c r="M8" i="5" s="1"/>
  <c r="H9" i="9"/>
  <c r="G8" i="9"/>
  <c r="G59" i="8"/>
  <c r="Q44" i="3"/>
  <c r="N14" i="9"/>
  <c r="N41" i="8"/>
  <c r="N42" i="8" s="1"/>
  <c r="D83" i="8"/>
  <c r="D81" i="8"/>
  <c r="D32" i="9" s="1"/>
  <c r="D100" i="8"/>
  <c r="H39" i="8"/>
  <c r="L39" i="8"/>
  <c r="F9" i="9"/>
  <c r="E8" i="9"/>
  <c r="E59" i="8"/>
  <c r="J9" i="9"/>
  <c r="I8" i="9"/>
  <c r="I59" i="8"/>
  <c r="N9" i="9"/>
  <c r="M8" i="9"/>
  <c r="M59" i="8"/>
  <c r="L14" i="9"/>
  <c r="L41" i="8"/>
  <c r="I46" i="3"/>
  <c r="J80" i="8"/>
  <c r="C36" i="9"/>
  <c r="C82" i="8"/>
  <c r="G36" i="9"/>
  <c r="G82" i="8"/>
  <c r="G83" i="8" s="1"/>
  <c r="K36" i="9"/>
  <c r="K82" i="8"/>
  <c r="K83" i="8" s="1"/>
  <c r="Q75" i="3"/>
  <c r="H5" i="3" s="1"/>
  <c r="I120" i="8"/>
  <c r="O111" i="8"/>
  <c r="Q97" i="3"/>
  <c r="O113" i="8"/>
  <c r="Q99" i="3"/>
  <c r="O115" i="8"/>
  <c r="Q101" i="3"/>
  <c r="O117" i="8"/>
  <c r="O119" i="8"/>
  <c r="Q105" i="3"/>
  <c r="G53" i="9"/>
  <c r="F52" i="9"/>
  <c r="F139" i="8"/>
  <c r="K53" i="9"/>
  <c r="J52" i="9"/>
  <c r="J139" i="8"/>
  <c r="N52" i="9"/>
  <c r="N139" i="8"/>
  <c r="E58" i="9"/>
  <c r="E122" i="8"/>
  <c r="I122" i="8"/>
  <c r="I58" i="9"/>
  <c r="M58" i="9"/>
  <c r="M122" i="8"/>
  <c r="F108" i="3"/>
  <c r="J108" i="3"/>
  <c r="N108" i="3"/>
  <c r="Q54" i="4"/>
  <c r="Q58" i="4"/>
  <c r="C86" i="8"/>
  <c r="Q60" i="4"/>
  <c r="K6" i="4" s="1"/>
  <c r="N61" i="10"/>
  <c r="O35" i="9"/>
  <c r="P43" i="6"/>
  <c r="K65" i="10"/>
  <c r="G65" i="10"/>
  <c r="C65" i="10"/>
  <c r="J65" i="10"/>
  <c r="F65" i="10"/>
  <c r="M65" i="10"/>
  <c r="I65" i="10"/>
  <c r="E65" i="10"/>
  <c r="L65" i="10"/>
  <c r="H65" i="10"/>
  <c r="D65" i="10"/>
  <c r="K57" i="10"/>
  <c r="G57" i="10"/>
  <c r="N57" i="10"/>
  <c r="J57" i="10"/>
  <c r="F57" i="10"/>
  <c r="M57" i="10"/>
  <c r="I57" i="10"/>
  <c r="E57" i="10"/>
  <c r="L57" i="10"/>
  <c r="H57" i="10"/>
  <c r="D57" i="10"/>
  <c r="M61" i="10"/>
  <c r="I61" i="10"/>
  <c r="E61" i="10"/>
  <c r="L61" i="10"/>
  <c r="H61" i="10"/>
  <c r="D61" i="10"/>
  <c r="K61" i="10"/>
  <c r="G61" i="10"/>
  <c r="C61" i="10"/>
  <c r="J61" i="10"/>
  <c r="F61" i="10"/>
  <c r="N65" i="10"/>
  <c r="O57" i="9"/>
  <c r="O128" i="8"/>
  <c r="O133" i="8"/>
  <c r="C11" i="10"/>
  <c r="C15" i="10"/>
  <c r="J18" i="10"/>
  <c r="M19" i="10"/>
  <c r="D22" i="10"/>
  <c r="G23" i="10"/>
  <c r="E14" i="10"/>
  <c r="H15" i="10"/>
  <c r="I22" i="10"/>
  <c r="L23" i="10"/>
  <c r="L62" i="9" s="1"/>
  <c r="H14" i="10"/>
  <c r="K15" i="10"/>
  <c r="E19" i="10"/>
  <c r="N23" i="10"/>
  <c r="J23" i="10"/>
  <c r="F23" i="10"/>
  <c r="K22" i="10"/>
  <c r="G22" i="10"/>
  <c r="C22" i="10"/>
  <c r="L19" i="10"/>
  <c r="H19" i="10"/>
  <c r="D19" i="10"/>
  <c r="M18" i="10"/>
  <c r="I18" i="10"/>
  <c r="E18" i="10"/>
  <c r="N15" i="10"/>
  <c r="J15" i="10"/>
  <c r="F15" i="10"/>
  <c r="K14" i="10"/>
  <c r="G14" i="10"/>
  <c r="M23" i="10"/>
  <c r="I23" i="10"/>
  <c r="E23" i="10"/>
  <c r="N22" i="10"/>
  <c r="J22" i="10"/>
  <c r="F22" i="10"/>
  <c r="K19" i="10"/>
  <c r="G19" i="10"/>
  <c r="C19" i="10"/>
  <c r="L18" i="10"/>
  <c r="H18" i="10"/>
  <c r="D18" i="10"/>
  <c r="M15" i="10"/>
  <c r="I15" i="10"/>
  <c r="E15" i="10"/>
  <c r="N14" i="10"/>
  <c r="J14" i="10"/>
  <c r="F14" i="10"/>
  <c r="K23" i="10"/>
  <c r="C23" i="10"/>
  <c r="H22" i="10"/>
  <c r="I19" i="10"/>
  <c r="N18" i="10"/>
  <c r="F18" i="10"/>
  <c r="G15" i="10"/>
  <c r="L14" i="10"/>
  <c r="D14" i="10"/>
  <c r="H23" i="10"/>
  <c r="M22" i="10"/>
  <c r="E22" i="10"/>
  <c r="N19" i="10"/>
  <c r="F19" i="10"/>
  <c r="K18" i="10"/>
  <c r="C18" i="10"/>
  <c r="L15" i="10"/>
  <c r="D15" i="10"/>
  <c r="I14" i="10"/>
  <c r="C14" i="10"/>
  <c r="M14" i="10"/>
  <c r="G18" i="10"/>
  <c r="J19" i="10"/>
  <c r="D23" i="10"/>
  <c r="M34" i="10"/>
  <c r="M58" i="8" s="1"/>
  <c r="G38" i="10"/>
  <c r="G98" i="8" s="1"/>
  <c r="J39" i="10"/>
  <c r="K43" i="10"/>
  <c r="G43" i="10"/>
  <c r="C43" i="10"/>
  <c r="L42" i="10"/>
  <c r="L138" i="8" s="1"/>
  <c r="H42" i="10"/>
  <c r="H138" i="8" s="1"/>
  <c r="D42" i="10"/>
  <c r="D138" i="8" s="1"/>
  <c r="M39" i="10"/>
  <c r="I39" i="10"/>
  <c r="E39" i="10"/>
  <c r="N38" i="10"/>
  <c r="N98" i="8" s="1"/>
  <c r="J38" i="10"/>
  <c r="J98" i="8" s="1"/>
  <c r="F38" i="10"/>
  <c r="F98" i="8" s="1"/>
  <c r="K35" i="10"/>
  <c r="G35" i="10"/>
  <c r="C35" i="10"/>
  <c r="L34" i="10"/>
  <c r="L58" i="8" s="1"/>
  <c r="H34" i="10"/>
  <c r="H58" i="8" s="1"/>
  <c r="D34" i="10"/>
  <c r="D58" i="8" s="1"/>
  <c r="N43" i="10"/>
  <c r="J43" i="10"/>
  <c r="F43" i="10"/>
  <c r="K42" i="10"/>
  <c r="K138" i="8" s="1"/>
  <c r="G42" i="10"/>
  <c r="G138" i="8" s="1"/>
  <c r="C42" i="10"/>
  <c r="L39" i="10"/>
  <c r="H39" i="10"/>
  <c r="D39" i="10"/>
  <c r="M38" i="10"/>
  <c r="M98" i="8" s="1"/>
  <c r="I38" i="10"/>
  <c r="I98" i="8" s="1"/>
  <c r="E38" i="10"/>
  <c r="E98" i="8" s="1"/>
  <c r="N35" i="10"/>
  <c r="J35" i="10"/>
  <c r="F35" i="10"/>
  <c r="K34" i="10"/>
  <c r="K58" i="8" s="1"/>
  <c r="G34" i="10"/>
  <c r="G58" i="8" s="1"/>
  <c r="C34" i="10"/>
  <c r="M43" i="10"/>
  <c r="I43" i="10"/>
  <c r="E43" i="10"/>
  <c r="N42" i="10"/>
  <c r="N138" i="8" s="1"/>
  <c r="J42" i="10"/>
  <c r="J138" i="8" s="1"/>
  <c r="F42" i="10"/>
  <c r="F138" i="8" s="1"/>
  <c r="K39" i="10"/>
  <c r="G39" i="10"/>
  <c r="C39" i="10"/>
  <c r="L38" i="10"/>
  <c r="L98" i="8" s="1"/>
  <c r="H38" i="10"/>
  <c r="H98" i="8" s="1"/>
  <c r="D38" i="10"/>
  <c r="D98" i="8" s="1"/>
  <c r="O98" i="8" s="1"/>
  <c r="M35" i="10"/>
  <c r="I35" i="10"/>
  <c r="E35" i="10"/>
  <c r="N34" i="10"/>
  <c r="N58" i="8" s="1"/>
  <c r="J34" i="10"/>
  <c r="J58" i="8" s="1"/>
  <c r="F34" i="10"/>
  <c r="F58" i="8" s="1"/>
  <c r="D35" i="10"/>
  <c r="K38" i="10"/>
  <c r="K98" i="8" s="1"/>
  <c r="N39" i="10"/>
  <c r="E42" i="10"/>
  <c r="E138" i="8" s="1"/>
  <c r="H43" i="10"/>
  <c r="D56" i="10"/>
  <c r="D58" i="10" s="1"/>
  <c r="G84" i="8" l="1"/>
  <c r="H124" i="8"/>
  <c r="G124" i="8"/>
  <c r="G43" i="8"/>
  <c r="E41" i="9"/>
  <c r="H84" i="8"/>
  <c r="I43" i="8"/>
  <c r="K84" i="8"/>
  <c r="N43" i="8"/>
  <c r="D124" i="8"/>
  <c r="K124" i="8"/>
  <c r="N124" i="8"/>
  <c r="F124" i="8"/>
  <c r="J43" i="8"/>
  <c r="M43" i="8"/>
  <c r="E43" i="8"/>
  <c r="M18" i="9"/>
  <c r="M19" i="9" s="1"/>
  <c r="M57" i="8"/>
  <c r="D18" i="9"/>
  <c r="D19" i="9" s="1"/>
  <c r="D57" i="8"/>
  <c r="N40" i="9"/>
  <c r="N41" i="9" s="1"/>
  <c r="N97" i="8"/>
  <c r="H40" i="9"/>
  <c r="H41" i="9" s="1"/>
  <c r="H97" i="8"/>
  <c r="K18" i="9"/>
  <c r="K19" i="9" s="1"/>
  <c r="K57" i="8"/>
  <c r="E40" i="9"/>
  <c r="E97" i="8"/>
  <c r="K62" i="9"/>
  <c r="K63" i="9" s="1"/>
  <c r="K137" i="8"/>
  <c r="I137" i="8"/>
  <c r="I62" i="9"/>
  <c r="D62" i="9"/>
  <c r="D63" i="9" s="1"/>
  <c r="D137" i="8"/>
  <c r="L60" i="8"/>
  <c r="L42" i="8"/>
  <c r="L40" i="8"/>
  <c r="L10" i="9" s="1"/>
  <c r="D84" i="8"/>
  <c r="M52" i="9"/>
  <c r="N53" i="9"/>
  <c r="M139" i="8"/>
  <c r="O108" i="3"/>
  <c r="L31" i="9"/>
  <c r="K30" i="9"/>
  <c r="K99" i="8"/>
  <c r="M76" i="3"/>
  <c r="M84" i="8"/>
  <c r="M9" i="9"/>
  <c r="M11" i="9" s="1"/>
  <c r="M21" i="9" s="1"/>
  <c r="L8" i="9"/>
  <c r="L59" i="8"/>
  <c r="N46" i="3"/>
  <c r="Q37" i="4"/>
  <c r="K5" i="4" s="1"/>
  <c r="O58" i="9"/>
  <c r="L84" i="8"/>
  <c r="Q83" i="4"/>
  <c r="K7" i="4" s="1"/>
  <c r="D53" i="9"/>
  <c r="C52" i="9"/>
  <c r="C139" i="8"/>
  <c r="E108" i="3"/>
  <c r="Q106" i="3"/>
  <c r="I61" i="9"/>
  <c r="J8" i="9"/>
  <c r="J11" i="9" s="1"/>
  <c r="K9" i="9"/>
  <c r="J59" i="8"/>
  <c r="L46" i="3"/>
  <c r="M31" i="9"/>
  <c r="L30" i="9"/>
  <c r="L33" i="9" s="1"/>
  <c r="L99" i="8"/>
  <c r="N76" i="3"/>
  <c r="D60" i="8"/>
  <c r="D42" i="8"/>
  <c r="D40" i="8"/>
  <c r="D10" i="9" s="1"/>
  <c r="E56" i="10"/>
  <c r="D56" i="8"/>
  <c r="O39" i="10"/>
  <c r="O14" i="10"/>
  <c r="C18" i="9"/>
  <c r="C57" i="8"/>
  <c r="C40" i="9"/>
  <c r="O18" i="10"/>
  <c r="C97" i="8"/>
  <c r="E62" i="9"/>
  <c r="E63" i="9" s="1"/>
  <c r="E137" i="8"/>
  <c r="L18" i="9"/>
  <c r="L57" i="8"/>
  <c r="F18" i="9"/>
  <c r="F57" i="8"/>
  <c r="L40" i="9"/>
  <c r="L97" i="8"/>
  <c r="F62" i="9"/>
  <c r="F137" i="8"/>
  <c r="I40" i="9"/>
  <c r="I97" i="8"/>
  <c r="O38" i="10"/>
  <c r="O82" i="8"/>
  <c r="D12" i="8" s="1"/>
  <c r="H60" i="8"/>
  <c r="H42" i="8"/>
  <c r="H40" i="8"/>
  <c r="H10" i="9" s="1"/>
  <c r="I17" i="9" s="1"/>
  <c r="I19" i="9" s="1"/>
  <c r="J53" i="9"/>
  <c r="J55" i="9" s="1"/>
  <c r="J65" i="9" s="1"/>
  <c r="I52" i="9"/>
  <c r="I139" i="8"/>
  <c r="K108" i="3"/>
  <c r="L124" i="8"/>
  <c r="H31" i="9"/>
  <c r="G30" i="9"/>
  <c r="G33" i="9" s="1"/>
  <c r="G99" i="8"/>
  <c r="I76" i="3"/>
  <c r="I9" i="9"/>
  <c r="H8" i="9"/>
  <c r="H59" i="8"/>
  <c r="J46" i="3"/>
  <c r="K43" i="8"/>
  <c r="O46" i="8"/>
  <c r="D55" i="9"/>
  <c r="O120" i="8"/>
  <c r="E11" i="8" s="1"/>
  <c r="N30" i="9"/>
  <c r="N99" i="8"/>
  <c r="P76" i="3"/>
  <c r="C134" i="8"/>
  <c r="O126" i="8"/>
  <c r="J124" i="8"/>
  <c r="M30" i="9"/>
  <c r="M33" i="9" s="1"/>
  <c r="N31" i="9"/>
  <c r="M99" i="8"/>
  <c r="O76" i="3"/>
  <c r="F8" i="9"/>
  <c r="F11" i="9" s="1"/>
  <c r="G9" i="9"/>
  <c r="G11" i="9" s="1"/>
  <c r="F59" i="8"/>
  <c r="H46" i="3"/>
  <c r="I31" i="9"/>
  <c r="H30" i="9"/>
  <c r="H99" i="8"/>
  <c r="J76" i="3"/>
  <c r="N83" i="8"/>
  <c r="N100" i="8"/>
  <c r="N81" i="8"/>
  <c r="N32" i="9" s="1"/>
  <c r="O34" i="10"/>
  <c r="C58" i="8"/>
  <c r="O58" i="8" s="1"/>
  <c r="O42" i="10"/>
  <c r="C138" i="8"/>
  <c r="O138" i="8" s="1"/>
  <c r="I18" i="9"/>
  <c r="I57" i="8"/>
  <c r="K40" i="9"/>
  <c r="K41" i="9" s="1"/>
  <c r="K97" i="8"/>
  <c r="M62" i="9"/>
  <c r="M63" i="9" s="1"/>
  <c r="M137" i="8"/>
  <c r="H62" i="9"/>
  <c r="H63" i="9" s="1"/>
  <c r="H137" i="8"/>
  <c r="J18" i="9"/>
  <c r="J19" i="9" s="1"/>
  <c r="J57" i="8"/>
  <c r="O19" i="10"/>
  <c r="J62" i="9"/>
  <c r="J63" i="9" s="1"/>
  <c r="J137" i="8"/>
  <c r="M40" i="9"/>
  <c r="M41" i="9" s="1"/>
  <c r="M97" i="8"/>
  <c r="O22" i="10"/>
  <c r="C62" i="9"/>
  <c r="C137" i="8"/>
  <c r="H18" i="9"/>
  <c r="H19" i="9" s="1"/>
  <c r="H57" i="8"/>
  <c r="E18" i="9"/>
  <c r="E19" i="9" s="1"/>
  <c r="E57" i="8"/>
  <c r="J40" i="9"/>
  <c r="J41" i="9" s="1"/>
  <c r="J97" i="8"/>
  <c r="C94" i="8"/>
  <c r="O86" i="8"/>
  <c r="O36" i="9"/>
  <c r="E52" i="9"/>
  <c r="F53" i="9"/>
  <c r="F55" i="9" s="1"/>
  <c r="E139" i="8"/>
  <c r="G108" i="3"/>
  <c r="E84" i="8"/>
  <c r="O41" i="8"/>
  <c r="C12" i="8" s="1"/>
  <c r="D8" i="9"/>
  <c r="D11" i="9" s="1"/>
  <c r="D21" i="9" s="1"/>
  <c r="E9" i="9"/>
  <c r="O9" i="9" s="1"/>
  <c r="D59" i="8"/>
  <c r="F46" i="3"/>
  <c r="O39" i="8"/>
  <c r="C11" i="8" s="1"/>
  <c r="C4" i="8"/>
  <c r="C121" i="8"/>
  <c r="C54" i="9" s="1"/>
  <c r="C140" i="8"/>
  <c r="C123" i="8"/>
  <c r="K31" i="9"/>
  <c r="J30" i="9"/>
  <c r="J99" i="8"/>
  <c r="L76" i="3"/>
  <c r="K11" i="9"/>
  <c r="F43" i="8"/>
  <c r="C54" i="8"/>
  <c r="L53" i="9"/>
  <c r="K52" i="9"/>
  <c r="K55" i="9" s="1"/>
  <c r="K65" i="9" s="1"/>
  <c r="K139" i="8"/>
  <c r="M108" i="3"/>
  <c r="I30" i="9"/>
  <c r="I33" i="9" s="1"/>
  <c r="J31" i="9"/>
  <c r="I99" i="8"/>
  <c r="K76" i="3"/>
  <c r="M121" i="8"/>
  <c r="M54" i="9" s="1"/>
  <c r="M123" i="8"/>
  <c r="M140" i="8"/>
  <c r="F100" i="8"/>
  <c r="F83" i="8"/>
  <c r="F81" i="8"/>
  <c r="F32" i="9" s="1"/>
  <c r="I39" i="9" s="1"/>
  <c r="I41" i="9" s="1"/>
  <c r="O35" i="10"/>
  <c r="C36" i="10"/>
  <c r="D36" i="10" s="1"/>
  <c r="E36" i="10" s="1"/>
  <c r="F36" i="10" s="1"/>
  <c r="G36" i="10" s="1"/>
  <c r="H36" i="10" s="1"/>
  <c r="I36" i="10" s="1"/>
  <c r="J36" i="10" s="1"/>
  <c r="K36" i="10" s="1"/>
  <c r="L36" i="10" s="1"/>
  <c r="M36" i="10" s="1"/>
  <c r="N36" i="10" s="1"/>
  <c r="C40" i="10" s="1"/>
  <c r="D40" i="10" s="1"/>
  <c r="E40" i="10" s="1"/>
  <c r="F40" i="10" s="1"/>
  <c r="G40" i="10" s="1"/>
  <c r="H40" i="10" s="1"/>
  <c r="I40" i="10" s="1"/>
  <c r="J40" i="10" s="1"/>
  <c r="K40" i="10" s="1"/>
  <c r="L40" i="10" s="1"/>
  <c r="M40" i="10" s="1"/>
  <c r="N40" i="10" s="1"/>
  <c r="C44" i="10" s="1"/>
  <c r="D44" i="10" s="1"/>
  <c r="E44" i="10" s="1"/>
  <c r="F44" i="10" s="1"/>
  <c r="G44" i="10" s="1"/>
  <c r="H44" i="10" s="1"/>
  <c r="I44" i="10" s="1"/>
  <c r="J44" i="10" s="1"/>
  <c r="K44" i="10" s="1"/>
  <c r="L44" i="10" s="1"/>
  <c r="M44" i="10" s="1"/>
  <c r="N44" i="10" s="1"/>
  <c r="O43" i="10"/>
  <c r="G40" i="9"/>
  <c r="G41" i="9" s="1"/>
  <c r="G97" i="8"/>
  <c r="F40" i="9"/>
  <c r="F97" i="8"/>
  <c r="O23" i="10"/>
  <c r="N18" i="9"/>
  <c r="N19" i="9" s="1"/>
  <c r="N57" i="8"/>
  <c r="D40" i="9"/>
  <c r="D41" i="9" s="1"/>
  <c r="D97" i="8"/>
  <c r="N62" i="9"/>
  <c r="N63" i="9" s="1"/>
  <c r="N137" i="8"/>
  <c r="G18" i="9"/>
  <c r="G19" i="9" s="1"/>
  <c r="G57" i="8"/>
  <c r="G62" i="9"/>
  <c r="G63" i="9" s="1"/>
  <c r="G137" i="8"/>
  <c r="O15" i="10"/>
  <c r="C16" i="10"/>
  <c r="D16" i="10" s="1"/>
  <c r="E16" i="10" s="1"/>
  <c r="F16" i="10" s="1"/>
  <c r="G16" i="10" s="1"/>
  <c r="H16" i="10" s="1"/>
  <c r="I16" i="10" s="1"/>
  <c r="J16" i="10" s="1"/>
  <c r="K16" i="10" s="1"/>
  <c r="L16" i="10" s="1"/>
  <c r="M16" i="10" s="1"/>
  <c r="N16" i="10" s="1"/>
  <c r="C20" i="10" s="1"/>
  <c r="D20" i="10" s="1"/>
  <c r="E20" i="10" s="1"/>
  <c r="F20" i="10" s="1"/>
  <c r="G20" i="10" s="1"/>
  <c r="H20" i="10" s="1"/>
  <c r="I20" i="10" s="1"/>
  <c r="J20" i="10" s="1"/>
  <c r="K20" i="10" s="1"/>
  <c r="L20" i="10" s="1"/>
  <c r="M20" i="10" s="1"/>
  <c r="N20" i="10" s="1"/>
  <c r="C24" i="10" s="1"/>
  <c r="D24" i="10" s="1"/>
  <c r="E24" i="10" s="1"/>
  <c r="F24" i="10" s="1"/>
  <c r="G24" i="10" s="1"/>
  <c r="H24" i="10" s="1"/>
  <c r="I24" i="10" s="1"/>
  <c r="J24" i="10" s="1"/>
  <c r="K24" i="10" s="1"/>
  <c r="L24" i="10" s="1"/>
  <c r="M24" i="10" s="1"/>
  <c r="N24" i="10" s="1"/>
  <c r="N55" i="9"/>
  <c r="N65" i="9" s="1"/>
  <c r="I121" i="8"/>
  <c r="I54" i="9" s="1"/>
  <c r="L61" i="9" s="1"/>
  <c r="L63" i="9" s="1"/>
  <c r="I140" i="8"/>
  <c r="I123" i="8"/>
  <c r="J100" i="8"/>
  <c r="J83" i="8"/>
  <c r="J81" i="8"/>
  <c r="J32" i="9" s="1"/>
  <c r="L39" i="9" s="1"/>
  <c r="L41" i="9" s="1"/>
  <c r="I11" i="9"/>
  <c r="G4" i="3"/>
  <c r="Q46" i="3"/>
  <c r="I4" i="3" s="1"/>
  <c r="Q74" i="3"/>
  <c r="I84" i="8"/>
  <c r="O14" i="9"/>
  <c r="C60" i="8"/>
  <c r="O60" i="8" s="1"/>
  <c r="C42" i="8"/>
  <c r="C40" i="8"/>
  <c r="C10" i="9" s="1"/>
  <c r="O122" i="8"/>
  <c r="E12" i="8" s="1"/>
  <c r="L55" i="9"/>
  <c r="O13" i="9"/>
  <c r="H53" i="9"/>
  <c r="H55" i="9" s="1"/>
  <c r="H65" i="9" s="1"/>
  <c r="G52" i="9"/>
  <c r="G55" i="9" s="1"/>
  <c r="G139" i="8"/>
  <c r="I108" i="3"/>
  <c r="E31" i="9"/>
  <c r="O31" i="9" s="1"/>
  <c r="D30" i="9"/>
  <c r="D33" i="9" s="1"/>
  <c r="D99" i="8"/>
  <c r="F76" i="3"/>
  <c r="C83" i="8"/>
  <c r="C100" i="8"/>
  <c r="O80" i="8"/>
  <c r="D11" i="8" s="1"/>
  <c r="C81" i="8"/>
  <c r="C32" i="9" s="1"/>
  <c r="N8" i="9"/>
  <c r="N11" i="9" s="1"/>
  <c r="N21" i="9" s="1"/>
  <c r="N59" i="8"/>
  <c r="P46" i="3"/>
  <c r="L17" i="9"/>
  <c r="L19" i="9" s="1"/>
  <c r="E121" i="8"/>
  <c r="E54" i="9" s="1"/>
  <c r="E123" i="8"/>
  <c r="E140" i="8"/>
  <c r="C33" i="9"/>
  <c r="O30" i="9"/>
  <c r="C11" i="9"/>
  <c r="G21" i="9" l="1"/>
  <c r="Q76" i="3"/>
  <c r="I5" i="3" s="1"/>
  <c r="G5" i="3"/>
  <c r="K15" i="8"/>
  <c r="D13" i="8"/>
  <c r="C124" i="8"/>
  <c r="O123" i="8"/>
  <c r="O124" i="8" s="1"/>
  <c r="E14" i="8" s="1"/>
  <c r="O8" i="9"/>
  <c r="E124" i="8"/>
  <c r="O100" i="8"/>
  <c r="D43" i="9"/>
  <c r="G65" i="9"/>
  <c r="C63" i="8"/>
  <c r="C43" i="8"/>
  <c r="C14" i="8" s="1"/>
  <c r="O42" i="8"/>
  <c r="O43" i="8" s="1"/>
  <c r="I21" i="9"/>
  <c r="I124" i="8"/>
  <c r="M124" i="8"/>
  <c r="O140" i="8"/>
  <c r="C61" i="9" s="1"/>
  <c r="O61" i="9" s="1"/>
  <c r="K14" i="8"/>
  <c r="C13" i="8"/>
  <c r="E11" i="9"/>
  <c r="E21" i="9" s="1"/>
  <c r="D65" i="9"/>
  <c r="I55" i="9"/>
  <c r="H43" i="8"/>
  <c r="O40" i="9"/>
  <c r="I63" i="9"/>
  <c r="O52" i="9"/>
  <c r="C55" i="9"/>
  <c r="O57" i="8"/>
  <c r="C61" i="8"/>
  <c r="D61" i="8"/>
  <c r="D43" i="8"/>
  <c r="D63" i="8"/>
  <c r="D64" i="8" s="1"/>
  <c r="G6" i="3"/>
  <c r="Q108" i="3"/>
  <c r="I6" i="3" s="1"/>
  <c r="O53" i="9"/>
  <c r="K33" i="9"/>
  <c r="K43" i="9" s="1"/>
  <c r="C39" i="9"/>
  <c r="F84" i="8"/>
  <c r="I43" i="9"/>
  <c r="K21" i="9"/>
  <c r="J33" i="9"/>
  <c r="J43" i="9" s="1"/>
  <c r="O54" i="9"/>
  <c r="F61" i="9"/>
  <c r="F63" i="9" s="1"/>
  <c r="F65" i="9" s="1"/>
  <c r="O33" i="9"/>
  <c r="F39" i="9"/>
  <c r="F41" i="9" s="1"/>
  <c r="F43" i="9" s="1"/>
  <c r="O32" i="9"/>
  <c r="J84" i="8"/>
  <c r="C16" i="9"/>
  <c r="O54" i="8"/>
  <c r="C16" i="8" s="1"/>
  <c r="E33" i="9"/>
  <c r="E43" i="9" s="1"/>
  <c r="O137" i="8"/>
  <c r="H33" i="9"/>
  <c r="H43" i="9" s="1"/>
  <c r="N33" i="9"/>
  <c r="N43" i="9" s="1"/>
  <c r="H11" i="9"/>
  <c r="H21" i="9" s="1"/>
  <c r="G43" i="9"/>
  <c r="O97" i="8"/>
  <c r="O18" i="9"/>
  <c r="E58" i="10"/>
  <c r="L43" i="9"/>
  <c r="L11" i="9"/>
  <c r="L21" i="9" s="1"/>
  <c r="M55" i="9"/>
  <c r="M65" i="9" s="1"/>
  <c r="L43" i="8"/>
  <c r="C84" i="8"/>
  <c r="O83" i="8"/>
  <c r="O84" i="8" s="1"/>
  <c r="D14" i="8" s="1"/>
  <c r="L65" i="9"/>
  <c r="F17" i="9"/>
  <c r="O10" i="9"/>
  <c r="E55" i="9"/>
  <c r="E65" i="9" s="1"/>
  <c r="C38" i="9"/>
  <c r="O94" i="8"/>
  <c r="D16" i="8" s="1"/>
  <c r="O62" i="9"/>
  <c r="N84" i="8"/>
  <c r="M43" i="9"/>
  <c r="O134" i="8"/>
  <c r="E16" i="8" s="1"/>
  <c r="C60" i="9"/>
  <c r="E13" i="8"/>
  <c r="K16" i="8"/>
  <c r="J21" i="9"/>
  <c r="O139" i="8"/>
  <c r="O60" i="9" l="1"/>
  <c r="O63" i="9" s="1"/>
  <c r="C63" i="9"/>
  <c r="O38" i="9"/>
  <c r="C41" i="9"/>
  <c r="C43" i="9" s="1"/>
  <c r="F56" i="10"/>
  <c r="E56" i="8"/>
  <c r="O39" i="9"/>
  <c r="O17" i="9"/>
  <c r="F19" i="9"/>
  <c r="F21" i="9" s="1"/>
  <c r="O16" i="9"/>
  <c r="O19" i="9" s="1"/>
  <c r="C19" i="9"/>
  <c r="C21" i="9" s="1"/>
  <c r="C23" i="9" s="1"/>
  <c r="D23" i="9" s="1"/>
  <c r="E23" i="9" s="1"/>
  <c r="F23" i="9" s="1"/>
  <c r="G23" i="9" s="1"/>
  <c r="H23" i="9" s="1"/>
  <c r="I23" i="9" s="1"/>
  <c r="J23" i="9" s="1"/>
  <c r="K23" i="9" s="1"/>
  <c r="L23" i="9" s="1"/>
  <c r="M23" i="9" s="1"/>
  <c r="N23" i="9" s="1"/>
  <c r="O23" i="9" s="1"/>
  <c r="C65" i="9"/>
  <c r="O55" i="9"/>
  <c r="O11" i="9"/>
  <c r="I65" i="9"/>
  <c r="C64" i="8"/>
  <c r="F58" i="10" l="1"/>
  <c r="C45" i="9"/>
  <c r="D45" i="9" s="1"/>
  <c r="E45" i="9" s="1"/>
  <c r="F45" i="9" s="1"/>
  <c r="G45" i="9" s="1"/>
  <c r="H45" i="9" s="1"/>
  <c r="I45" i="9" s="1"/>
  <c r="J45" i="9" s="1"/>
  <c r="K45" i="9" s="1"/>
  <c r="L45" i="9" s="1"/>
  <c r="M45" i="9" s="1"/>
  <c r="N45" i="9" s="1"/>
  <c r="O45" i="9" s="1"/>
  <c r="C67" i="9" s="1"/>
  <c r="D67" i="9" s="1"/>
  <c r="E67" i="9" s="1"/>
  <c r="F67" i="9" s="1"/>
  <c r="G67" i="9" s="1"/>
  <c r="H67" i="9" s="1"/>
  <c r="I67" i="9" s="1"/>
  <c r="J67" i="9" s="1"/>
  <c r="K67" i="9" s="1"/>
  <c r="L67" i="9" s="1"/>
  <c r="M67" i="9" s="1"/>
  <c r="N67" i="9" s="1"/>
  <c r="O67" i="9" s="1"/>
  <c r="O41" i="9"/>
  <c r="E61" i="8"/>
  <c r="E63" i="8" l="1"/>
  <c r="G56" i="10"/>
  <c r="F56" i="8"/>
  <c r="G58" i="10" l="1"/>
  <c r="F61" i="8"/>
  <c r="E64" i="8"/>
  <c r="F63" i="8" l="1"/>
  <c r="H56" i="10"/>
  <c r="G56" i="8"/>
  <c r="G61" i="8" l="1"/>
  <c r="H58" i="10"/>
  <c r="F64" i="8"/>
  <c r="I56" i="10" l="1"/>
  <c r="I58" i="10" s="1"/>
  <c r="H56" i="8"/>
  <c r="H61" i="8" s="1"/>
  <c r="H63" i="8" s="1"/>
  <c r="H64" i="8" s="1"/>
  <c r="G63" i="8"/>
  <c r="G64" i="8" l="1"/>
  <c r="J56" i="10"/>
  <c r="J58" i="10" s="1"/>
  <c r="I56" i="8"/>
  <c r="I61" i="8" s="1"/>
  <c r="I63" i="8" s="1"/>
  <c r="I64" i="8" s="1"/>
  <c r="K56" i="10" l="1"/>
  <c r="K58" i="10" s="1"/>
  <c r="J56" i="8"/>
  <c r="J61" i="8" s="1"/>
  <c r="J63" i="8" s="1"/>
  <c r="J64" i="8" s="1"/>
  <c r="L56" i="10" l="1"/>
  <c r="L58" i="10" s="1"/>
  <c r="K56" i="8"/>
  <c r="K61" i="8" s="1"/>
  <c r="K63" i="8" s="1"/>
  <c r="K64" i="8" s="1"/>
  <c r="M56" i="10" l="1"/>
  <c r="M58" i="10" s="1"/>
  <c r="L56" i="8"/>
  <c r="L61" i="8" s="1"/>
  <c r="L63" i="8" s="1"/>
  <c r="L64" i="8" s="1"/>
  <c r="N56" i="10" l="1"/>
  <c r="M56" i="8"/>
  <c r="M61" i="8" s="1"/>
  <c r="M63" i="8" s="1"/>
  <c r="M64" i="8" s="1"/>
  <c r="N58" i="10" l="1"/>
  <c r="O56" i="10"/>
  <c r="C60" i="10" l="1"/>
  <c r="N56" i="8"/>
  <c r="O58" i="10"/>
  <c r="N61" i="8" l="1"/>
  <c r="O56" i="8"/>
  <c r="C62" i="10"/>
  <c r="D60" i="10" l="1"/>
  <c r="C96" i="8"/>
  <c r="N63" i="8"/>
  <c r="O61" i="8"/>
  <c r="C18" i="8" s="1"/>
  <c r="N64" i="8" l="1"/>
  <c r="O63" i="8"/>
  <c r="O64" i="8" s="1"/>
  <c r="C21" i="8" s="1"/>
  <c r="C101" i="8"/>
  <c r="D62" i="10"/>
  <c r="C20" i="8"/>
  <c r="L14" i="8"/>
  <c r="M14" i="8" s="1"/>
  <c r="C103" i="8" l="1"/>
  <c r="E60" i="10"/>
  <c r="D96" i="8"/>
  <c r="D101" i="8" l="1"/>
  <c r="E62" i="10"/>
  <c r="C104" i="8"/>
  <c r="F60" i="10" l="1"/>
  <c r="E96" i="8"/>
  <c r="D103" i="8"/>
  <c r="D104" i="8" l="1"/>
  <c r="E101" i="8"/>
  <c r="F62" i="10"/>
  <c r="E103" i="8" l="1"/>
  <c r="G60" i="10"/>
  <c r="F96" i="8"/>
  <c r="E104" i="8" l="1"/>
  <c r="F101" i="8"/>
  <c r="G62" i="10"/>
  <c r="F103" i="8" l="1"/>
  <c r="O101" i="8"/>
  <c r="D18" i="8" s="1"/>
  <c r="L15" i="8" s="1"/>
  <c r="M15" i="8" s="1"/>
  <c r="H60" i="10"/>
  <c r="H62" i="10" s="1"/>
  <c r="G96" i="8"/>
  <c r="G101" i="8" l="1"/>
  <c r="G103" i="8" s="1"/>
  <c r="G104" i="8" s="1"/>
  <c r="I60" i="10"/>
  <c r="I62" i="10" s="1"/>
  <c r="H96" i="8"/>
  <c r="H101" i="8" s="1"/>
  <c r="H103" i="8" s="1"/>
  <c r="H104" i="8" s="1"/>
  <c r="F104" i="8"/>
  <c r="O103" i="8"/>
  <c r="J60" i="10" l="1"/>
  <c r="J62" i="10" s="1"/>
  <c r="I96" i="8"/>
  <c r="I101" i="8" s="1"/>
  <c r="I103" i="8" s="1"/>
  <c r="I104" i="8" s="1"/>
  <c r="O104" i="8"/>
  <c r="D21" i="8" s="1"/>
  <c r="D20" i="8"/>
  <c r="K60" i="10" l="1"/>
  <c r="K62" i="10" s="1"/>
  <c r="J96" i="8"/>
  <c r="J101" i="8" s="1"/>
  <c r="J103" i="8" s="1"/>
  <c r="J104" i="8" s="1"/>
  <c r="L60" i="10" l="1"/>
  <c r="L62" i="10" s="1"/>
  <c r="K96" i="8"/>
  <c r="K101" i="8" s="1"/>
  <c r="K103" i="8" s="1"/>
  <c r="K104" i="8" s="1"/>
  <c r="M60" i="10" l="1"/>
  <c r="L96" i="8"/>
  <c r="L101" i="8" s="1"/>
  <c r="L103" i="8" s="1"/>
  <c r="L104" i="8" s="1"/>
  <c r="M62" i="10" l="1"/>
  <c r="O60" i="10"/>
  <c r="N60" i="10" l="1"/>
  <c r="N62" i="10" s="1"/>
  <c r="M96" i="8"/>
  <c r="M101" i="8" s="1"/>
  <c r="M103" i="8" s="1"/>
  <c r="M104" i="8" s="1"/>
  <c r="C64" i="10" l="1"/>
  <c r="N96" i="8"/>
  <c r="O62" i="10"/>
  <c r="N101" i="8" l="1"/>
  <c r="N103" i="8" s="1"/>
  <c r="N104" i="8" s="1"/>
  <c r="O96" i="8"/>
  <c r="C66" i="10"/>
  <c r="D64" i="10" l="1"/>
  <c r="C136" i="8"/>
  <c r="C141" i="8" l="1"/>
  <c r="C143" i="8" s="1"/>
  <c r="D66" i="10"/>
  <c r="E64" i="10" l="1"/>
  <c r="D136" i="8"/>
  <c r="C144" i="8"/>
  <c r="D141" i="8" l="1"/>
  <c r="D143" i="8" s="1"/>
  <c r="E66" i="10"/>
  <c r="F64" i="10" l="1"/>
  <c r="E136" i="8"/>
  <c r="D144" i="8"/>
  <c r="E141" i="8" l="1"/>
  <c r="E143" i="8" s="1"/>
  <c r="F66" i="10"/>
  <c r="G64" i="10" l="1"/>
  <c r="F136" i="8"/>
  <c r="E144" i="8"/>
  <c r="F141" i="8" l="1"/>
  <c r="F143" i="8" s="1"/>
  <c r="G66" i="10"/>
  <c r="H64" i="10" l="1"/>
  <c r="H66" i="10" s="1"/>
  <c r="G136" i="8"/>
  <c r="F144" i="8"/>
  <c r="G141" i="8" l="1"/>
  <c r="G143" i="8" s="1"/>
  <c r="I64" i="10"/>
  <c r="I66" i="10" s="1"/>
  <c r="H136" i="8"/>
  <c r="H141" i="8" s="1"/>
  <c r="H143" i="8" s="1"/>
  <c r="H144" i="8" s="1"/>
  <c r="J64" i="10" l="1"/>
  <c r="J66" i="10" s="1"/>
  <c r="I136" i="8"/>
  <c r="I141" i="8" s="1"/>
  <c r="I143" i="8" s="1"/>
  <c r="I144" i="8" s="1"/>
  <c r="G144" i="8"/>
  <c r="K64" i="10" l="1"/>
  <c r="K66" i="10" s="1"/>
  <c r="J136" i="8"/>
  <c r="J141" i="8" s="1"/>
  <c r="J143" i="8" s="1"/>
  <c r="J144" i="8" s="1"/>
  <c r="L64" i="10" l="1"/>
  <c r="L66" i="10" s="1"/>
  <c r="K136" i="8"/>
  <c r="K141" i="8" s="1"/>
  <c r="K143" i="8" s="1"/>
  <c r="K144" i="8" s="1"/>
  <c r="M64" i="10" l="1"/>
  <c r="L136" i="8"/>
  <c r="L141" i="8" s="1"/>
  <c r="L143" i="8" s="1"/>
  <c r="L144" i="8" s="1"/>
  <c r="M66" i="10" l="1"/>
  <c r="O64" i="10"/>
  <c r="N64" i="10" l="1"/>
  <c r="N66" i="10" s="1"/>
  <c r="M136" i="8"/>
  <c r="M141" i="8" s="1"/>
  <c r="M143" i="8" s="1"/>
  <c r="M144" i="8" s="1"/>
  <c r="N136" i="8" l="1"/>
  <c r="O66" i="10"/>
  <c r="N141" i="8" l="1"/>
  <c r="N143" i="8" s="1"/>
  <c r="O136" i="8"/>
  <c r="O141" i="8" s="1"/>
  <c r="E18" i="8" s="1"/>
  <c r="L16" i="8" s="1"/>
  <c r="M16" i="8" s="1"/>
  <c r="N144" i="8" l="1"/>
  <c r="O143" i="8"/>
  <c r="O144" i="8" l="1"/>
  <c r="E21" i="8" s="1"/>
  <c r="E20"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4" authorId="0" shapeId="0" xr:uid="{00000000-0006-0000-0100-000004000000}">
      <text>
        <r>
          <rPr>
            <sz val="11"/>
            <color theme="1"/>
            <rFont val="Arial"/>
          </rPr>
          <t>======
ID#AAAAQebxdC8
W10    (2021-09-29 21:42:31)
الاهلاك هو مصروف سنوي للأصول حيث انها كل سنة تقل قيمتها مع الاستخدام.
جميع الأرقام هنا تحت تقديرك الشخصي على سبيل المثال ترى ان عمر السيارة 5 سنوات فقط وبعدها تبيع السيارة 
او مثلا جهاز بخبرتك انه ممكن يعمل معك 5 سنوات بعد ذلك تبيعه</t>
        </r>
      </text>
    </comment>
    <comment ref="C5" authorId="0" shapeId="0" xr:uid="{00000000-0006-0000-0100-000005000000}">
      <text>
        <r>
          <rPr>
            <sz val="11"/>
            <color theme="1"/>
            <rFont val="Arial"/>
          </rPr>
          <t>======
ID#AAAAQebxdCc
W10    (2021-09-29 21:42:31)
الأصول الثابتة :- هي تلك الاصول التي تشتريها المنشأة بغرض استخدامها في العملية الانتاجية وتتميز هذه الاصول بأنها تستخدم لعدة سنوات ويتم حساب مصروف اهلاك لأن كل سنة يقل عمرها الأفتراضي</t>
        </r>
      </text>
    </comment>
    <comment ref="H6" authorId="0" shapeId="0" xr:uid="{00000000-0006-0000-0100-000001000000}">
      <text>
        <r>
          <rPr>
            <sz val="11"/>
            <color theme="1"/>
            <rFont val="Arial"/>
          </rPr>
          <t>======
ID#AAAAQebxdDk
W10    (2021-09-29 21:42:31)
دائما الاهلاك للأراضي صفر لأن مع مرور الوقت لا يتم استهلاك الأرض بعكس الآلات والمعدات التي تنقص قيمتها كل سنة بالاستخدام</t>
        </r>
      </text>
    </comment>
    <comment ref="H7" authorId="0" shapeId="0" xr:uid="{00000000-0006-0000-0100-00000A000000}">
      <text>
        <r>
          <rPr>
            <sz val="11"/>
            <color theme="1"/>
            <rFont val="Arial"/>
          </rPr>
          <t>======
ID#AAAAQebxc-0
W10    (2021-09-29 21:42:31)
دائما يكون الاهلاك للمباني عالي لأن المباني تبقى لسنوات عديدة</t>
        </r>
      </text>
    </comment>
    <comment ref="D8" authorId="0" shapeId="0" xr:uid="{00000000-0006-0000-0100-000006000000}">
      <text>
        <r>
          <rPr>
            <sz val="11"/>
            <color theme="1"/>
            <rFont val="Arial"/>
          </rPr>
          <t>======
ID#AAAAQebxdB4
W10    (2021-09-29 21:42:31)
عندما تقوم بإسئجار مبنى فإنك تقوم بأعمال التشطيب مثل المكيفات ودهان الجدران والديكورات جميع هذه التكاليف تسجل كأصل لشركة وكل سنة تستهلك</t>
        </r>
      </text>
    </comment>
    <comment ref="H8" authorId="0" shapeId="0" xr:uid="{00000000-0006-0000-0100-000002000000}">
      <text>
        <r>
          <rPr>
            <sz val="11"/>
            <color theme="1"/>
            <rFont val="Arial"/>
          </rPr>
          <t>======
ID#AAAAQebxdDQ
W10    (2021-09-29 21:42:31)
عندما تقوم بإستئجار
 مبنى  ثم تقوم بترميمة ليتناسب مع نشاطك التجاري فهذا يعتبر اصل وكل سنة يستهلك.
ومدة الاهلاك هي تقدير شحصي من المالك</t>
        </r>
      </text>
    </comment>
    <comment ref="H9" authorId="0" shapeId="0" xr:uid="{00000000-0006-0000-0100-000003000000}">
      <text>
        <r>
          <rPr>
            <sz val="11"/>
            <color theme="1"/>
            <rFont val="Arial"/>
          </rPr>
          <t>======
ID#AAAAQebxdDA
W10    (2021-09-29 21:42:31)
هنا يكون تقيمك الشخصي كم من سنة ممكن تعمل الآلة بشكل جيد ثم بعدها تتخلص منها</t>
        </r>
      </text>
    </comment>
    <comment ref="H12" authorId="0" shapeId="0" xr:uid="{00000000-0006-0000-0100-000007000000}">
      <text>
        <r>
          <rPr>
            <sz val="11"/>
            <color theme="1"/>
            <rFont val="Arial"/>
          </rPr>
          <t>======
ID#AAAAQebxc_0
W10    (2021-09-29 21:42:31)
أي أصول ثابتة أخرى للمشروع لم يتم ذكرها</t>
        </r>
      </text>
    </comment>
    <comment ref="D28" authorId="0" shapeId="0" xr:uid="{00000000-0006-0000-0100-000009000000}">
      <text>
        <r>
          <rPr>
            <sz val="11"/>
            <color theme="1"/>
            <rFont val="Arial"/>
          </rPr>
          <t>======
ID#AAAAQebxc_U
W10    (2021-09-29 21:42:31)
هو مبلغ نقدي مهم في البنك ويساعدك على تشغيل مشروعك في البداية لأن المبيعات قليلة ولاتغطي مصروفات التشغيل من الرواتب والاجار والتسويق لذلك تحتاج مبلغ مالي يغطي هذه الفجوه 
يعني تخيل فتحت محلك وما معك ولا ريال هذا خطأ كبير وكثر من الناس تهمله وممكن تخسر كل مشروعك بسبب ماعندك سيولة تمشي المشروع في البداية</t>
        </r>
      </text>
    </comment>
    <comment ref="C34" authorId="0" shapeId="0" xr:uid="{00000000-0006-0000-0100-000008000000}">
      <text>
        <r>
          <rPr>
            <sz val="11"/>
            <color theme="1"/>
            <rFont val="Arial"/>
          </rPr>
          <t>======
ID#AAAAQebxc_c
Abdulmalik hamad    (2021-09-29 21:42:31)
هو المستثمر بالمال فقط ولا يشارك في العمل</t>
        </r>
      </text>
    </comment>
  </commentList>
  <extLst>
    <ext xmlns:r="http://schemas.openxmlformats.org/officeDocument/2006/relationships" uri="GoogleSheetsCustomDataVersion1">
      <go:sheetsCustomData xmlns:go="http://customooxmlschemas.google.com/" r:id="rId1" roundtripDataSignature="AMtx7mjjKRPX2Jcfe2nOV5xt2DJx9SEvt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200-000008000000}">
      <text>
        <r>
          <rPr>
            <sz val="11"/>
            <color theme="1"/>
            <rFont val="Arial"/>
          </rPr>
          <t>======
ID#AAAAQebxc_E
W10    (2021-09-29 21:42:31)
الرجاء وضع سعر البيع بدون ضريبة القيمة المضافة VAT</t>
        </r>
      </text>
    </comment>
    <comment ref="D19" authorId="0" shapeId="0" xr:uid="{00000000-0006-0000-0200-00000A000000}">
      <text>
        <r>
          <rPr>
            <sz val="11"/>
            <color theme="1"/>
            <rFont val="Arial"/>
          </rPr>
          <t>======
ID#AAAAQebxc-8
W10    (2021-09-29 21:42:31)
تذكر انه غالبا لاتوجد تكلفة البضاعة المباعة عند تقديم الخدمات 
مثل (اشتراك نادي رياضي، مكاتب الخدمات (تصميم،قانونية،محاسبية....الخ)
لأنه لا يوجد بضاعه يقوم بشرائها ثم إعادة بيعها لك او شراء مواد خام ثم تصنيعها وبيعها لك مثل المطعم والمصنع</t>
        </r>
      </text>
    </comment>
    <comment ref="H33" authorId="0" shapeId="0" xr:uid="{00000000-0006-0000-0200-000006000000}">
      <text>
        <r>
          <rPr>
            <sz val="11"/>
            <color theme="1"/>
            <rFont val="Arial"/>
          </rPr>
          <t>======
ID#AAAAQebxc_w
Heather Hendy    (2021-09-29 21:42:31)
لحساب تكلفة البضاعة المباعة اضغط هنا</t>
        </r>
      </text>
    </comment>
    <comment ref="C50" authorId="0" shapeId="0" xr:uid="{00000000-0006-0000-0200-000001000000}">
      <text>
        <r>
          <rPr>
            <sz val="11"/>
            <color theme="1"/>
            <rFont val="Arial"/>
          </rPr>
          <t>======
ID#AAAAQebxdCY
Abdulmalik hamad    (2021-09-29 21:42:31)
الرجاء وضع سعر البيع بدون ضريبة القيمة المضافة VAT</t>
        </r>
      </text>
    </comment>
    <comment ref="D50" authorId="0" shapeId="0" xr:uid="{00000000-0006-0000-0200-000003000000}">
      <text>
        <r>
          <rPr>
            <sz val="11"/>
            <color theme="1"/>
            <rFont val="Arial"/>
          </rPr>
          <t>======
ID#AAAAQebxdBg
Abdulmalik hamad    (2021-09-29 21:42:31)
تذكر انه غالبا لاتوجد تكلفة البضاعة المباعة عند تقديم الخدمات 
مثل (اشتراك نادي رياضي، مكاتب الخدمات (تصميم،قانونية،محاسبية....الخ)
لأنه لا يوجد بضاعه يقوم بشرائها ثم إعادة بيعها لك او شراء مواد خام ثم تصنيعها وبيعها لك مثل المطعم والمصنع</t>
        </r>
      </text>
    </comment>
    <comment ref="H50" authorId="0" shapeId="0" xr:uid="{00000000-0006-0000-0200-000007000000}">
      <text>
        <r>
          <rPr>
            <sz val="11"/>
            <color theme="1"/>
            <rFont val="Arial"/>
          </rPr>
          <t>======
ID#AAAAQebxc_M
Heather Hendy    (2021-09-29 21:42:31)
لشرح طريقة حساب تكلفة البضاعة المباعة</t>
        </r>
      </text>
    </comment>
    <comment ref="C81" authorId="0" shapeId="0" xr:uid="{00000000-0006-0000-0200-000004000000}">
      <text>
        <r>
          <rPr>
            <sz val="11"/>
            <color theme="1"/>
            <rFont val="Arial"/>
          </rPr>
          <t>======
ID#AAAAQebxdAY
Abdulmalik hamad    (2021-09-29 21:42:31)
الرجاء وضع سعر البيع بدون ضريبة القيمة المضافة VAT</t>
        </r>
      </text>
    </comment>
    <comment ref="D81" authorId="0" shapeId="0" xr:uid="{00000000-0006-0000-0200-000005000000}">
      <text>
        <r>
          <rPr>
            <sz val="11"/>
            <color theme="1"/>
            <rFont val="Arial"/>
          </rPr>
          <t>======
ID#AAAAQebxdAI
Abdulmalik hamad    (2021-09-29 21:42:31)
تذكر انه غالبا لاتوجد تكلفة البضاعة المباعة عند تقديم الخدمات 
مثل (اشتراك نادي رياضي، مكاتب الخدمات (تصميم،قانونية،محاسبية....الخ)
لأنه لا يوجد بضاعه يقوم بشرائها ثم إعادة بيعها لك او شراء مواد خام ثم تصنيعها وبيعها لك مثل المطعم والمصنع</t>
        </r>
      </text>
    </comment>
    <comment ref="H81" authorId="0" shapeId="0" xr:uid="{00000000-0006-0000-0200-000002000000}">
      <text>
        <r>
          <rPr>
            <sz val="11"/>
            <color theme="1"/>
            <rFont val="Arial"/>
          </rPr>
          <t>======
ID#AAAAQebxdBo
Heather Hendy    (2021-09-29 21:42:31)
لشرح طريقة حساب تكلفة البضاعة المباعة</t>
        </r>
      </text>
    </comment>
    <comment ref="H95" authorId="0" shapeId="0" xr:uid="{00000000-0006-0000-0200-000009000000}">
      <text>
        <r>
          <rPr>
            <sz val="11"/>
            <color theme="1"/>
            <rFont val="Arial"/>
          </rPr>
          <t>======
ID#AAAAQebxc_I
Heather Hendy    (2021-09-29 21:42:31)
لحساب تكلفة البضاعة المباعة اضغط هنا</t>
        </r>
      </text>
    </comment>
  </commentList>
  <extLst>
    <ext xmlns:r="http://schemas.openxmlformats.org/officeDocument/2006/relationships" uri="GoogleSheetsCustomDataVersion1">
      <go:sheetsCustomData xmlns:go="http://customooxmlschemas.google.com/" r:id="rId1" roundtripDataSignature="AMtx7miq4voScrKI1epYPaomdgxNNrZMX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19" authorId="0" shapeId="0" xr:uid="{00000000-0006-0000-0300-000003000000}">
      <text>
        <r>
          <rPr>
            <sz val="11"/>
            <color theme="1"/>
            <rFont val="Arial"/>
          </rPr>
          <t>======
ID#AAAAQebxc-4
W10    (2021-09-29 21:42:31)
ينصح في وضع الراتب الذي يشمل خصم التأمينات الاجتماعية  الراتب الأساسي + بدل السكن</t>
        </r>
      </text>
    </comment>
    <comment ref="D19" authorId="0" shapeId="0" xr:uid="{00000000-0006-0000-0300-000001000000}">
      <text>
        <r>
          <rPr>
            <sz val="11"/>
            <color theme="1"/>
            <rFont val="Arial"/>
          </rPr>
          <t>======
ID#AAAAQebxdCM
W10    (2021-09-29 21:42:31)
ينصح بوضع البدلات التي لاتشملها خصم التأمينات الاجتماعية مثل  (بدل نقل، بدل خطر، بدلات أخرى)</t>
        </r>
      </text>
    </comment>
    <comment ref="D42" authorId="0" shapeId="0" xr:uid="{00000000-0006-0000-0300-000002000000}">
      <text>
        <r>
          <rPr>
            <sz val="11"/>
            <color theme="1"/>
            <rFont val="Arial"/>
          </rPr>
          <t>======
ID#AAAAQebxdCE
W10    (2021-09-29 21:42:31)
W10:</t>
        </r>
      </text>
    </comment>
  </commentList>
  <extLst>
    <ext xmlns:r="http://schemas.openxmlformats.org/officeDocument/2006/relationships" uri="GoogleSheetsCustomDataVersion1">
      <go:sheetsCustomData xmlns:go="http://customooxmlschemas.google.com/" r:id="rId1" roundtripDataSignature="AMtx7mhjaNuaZIQK8X3NZ+XKHWK7MH73BQ=="/>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4" authorId="0" shapeId="0" xr:uid="{00000000-0006-0000-0500-00000F000000}">
      <text>
        <r>
          <rPr>
            <sz val="11"/>
            <color theme="1"/>
            <rFont val="Arial"/>
          </rPr>
          <t>======
ID#AAAAQebxc_g
W10    (2021-09-29 21:42:31)
بعض المشاريع تقوم بالبيع للعملاء بالاجل بعد تقديم الخدمة او تسليم المنتج ثم يقوم العميل بالسداد لاحقا.
كلما كان سداد العميل اسرع كان افضل 
لأن اذا تم البيع بالآجل وتأخر العملاء بالسداد كيف سوف تستطيع دفع الرواتب والاجار والمصاريف الاخرى</t>
        </r>
      </text>
    </comment>
    <comment ref="B6" authorId="0" shapeId="0" xr:uid="{00000000-0006-0000-0500-00000D000000}">
      <text>
        <r>
          <rPr>
            <sz val="11"/>
            <color theme="1"/>
            <rFont val="Arial"/>
          </rPr>
          <t>======
ID#AAAAQebxdAU
SCORE:    (2021-09-29 21:42:31)
اذا ماتبيع بالآجل او عملائك يدفعوا خلال 30 يوم من تاريخ البيع الرجاء وضع النسبة 100%</t>
        </r>
      </text>
    </comment>
    <comment ref="C6" authorId="0" shapeId="0" xr:uid="{00000000-0006-0000-0500-000006000000}">
      <text>
        <r>
          <rPr>
            <sz val="11"/>
            <color theme="1"/>
            <rFont val="Arial"/>
          </rPr>
          <t>======
ID#AAAAQebxdDE
W10    (2021-09-29 21:42:31)
ضع النسبة المتوقعة من اجمالي مبيعاتك التي تعتقد انك سوف تبيعها بالآجل
اذا كانت جميع مبيعاتك راح يتم دفعها خلال 30يوم اكتب 100%</t>
        </r>
      </text>
    </comment>
    <comment ref="D6" authorId="0" shapeId="0" xr:uid="{00000000-0006-0000-0500-000004000000}">
      <text>
        <r>
          <rPr>
            <sz val="11"/>
            <color theme="1"/>
            <rFont val="Arial"/>
          </rPr>
          <t>======
ID#AAAAQebxdDc
W10    (2021-09-29 21:42:31)
ضع النسبة المتوقعة من اجمالي مبيعاتك التي تعتقد انك سوف تبيعها بالآجل
اذا كانت جميع مبيعاتك راح يتم دفعها خلال 30يوم اكتب 100%</t>
        </r>
      </text>
    </comment>
    <comment ref="E6" authorId="0" shapeId="0" xr:uid="{00000000-0006-0000-0500-00000A000000}">
      <text>
        <r>
          <rPr>
            <sz val="11"/>
            <color theme="1"/>
            <rFont val="Arial"/>
          </rPr>
          <t>======
ID#AAAAQebxdA8
W10    (2021-09-29 21:42:31)
ضع النسبة المتوقعة من اجمالي مبيعاتك التي تعتقد انك سوف تبيعها بالآجل
اذا كانت جميع مبيعاتك راح يتم دفعها خلال 30يوم اكتب 100%</t>
        </r>
      </text>
    </comment>
    <comment ref="B9" authorId="0" shapeId="0" xr:uid="{00000000-0006-0000-0500-00000C000000}">
      <text>
        <r>
          <rPr>
            <sz val="11"/>
            <color theme="1"/>
            <rFont val="Arial"/>
          </rPr>
          <t>======
ID#AAAAQebxdAg
SCORE:    (2021-09-29 21:42:31)
في حال انك تبيع بالآجل لازم يكون على الأقل 1% من المبيعات لن يتم دفعها نهائيا</t>
        </r>
      </text>
    </comment>
    <comment ref="B12" authorId="0" shapeId="0" xr:uid="{00000000-0006-0000-0500-000007000000}">
      <text>
        <r>
          <rPr>
            <sz val="11"/>
            <color theme="1"/>
            <rFont val="Arial"/>
          </rPr>
          <t>======
ID#AAAAQebxdC0
W10    (2021-09-29 21:42:31)
كثير من المشاريع تقوم بالشراء من الموردين بالآجل خاصة التي تبيع او تصنع منتج نهائي 
ودائما يكون السداد عند بيع البضاعه المشتراه من المورد 
كلما تأخرت مدة السداد كان أفضل لصاحب المشروع لأنه يحافظ على السيولة المالية وقت أطول</t>
        </r>
      </text>
    </comment>
    <comment ref="B14" authorId="0" shapeId="0" xr:uid="{00000000-0006-0000-0500-000001000000}">
      <text>
        <r>
          <rPr>
            <sz val="11"/>
            <color theme="1"/>
            <rFont val="Arial"/>
          </rPr>
          <t>======
ID#AAAAQebxdD4
SCORE:    (2021-09-29 21:42:31)
اذا ماتشتري بالآجل او تدفع للموردين خلال 30 يوم من تاريخ استلام البضاعة الرجاء وضع النسبة 100%</t>
        </r>
      </text>
    </comment>
    <comment ref="C14" authorId="0" shapeId="0" xr:uid="{00000000-0006-0000-0500-00000E000000}">
      <text>
        <r>
          <rPr>
            <sz val="11"/>
            <color theme="1"/>
            <rFont val="Arial"/>
          </rPr>
          <t>======
ID#AAAAQebxc_4
W10    (2021-09-29 21:42:31)
ضع النسبة المتوقعة من اجمالي المشتريات التي تعتقد انك سوف تشتريها بالآجل
اذا كانت جميع مشترياتك راح يتم دفعها خلال 30يوم اكتب 100%</t>
        </r>
      </text>
    </comment>
    <comment ref="D14" authorId="0" shapeId="0" xr:uid="{00000000-0006-0000-0500-00000B000000}">
      <text>
        <r>
          <rPr>
            <sz val="11"/>
            <color theme="1"/>
            <rFont val="Arial"/>
          </rPr>
          <t>======
ID#AAAAQebxdA0
W10    (2021-09-29 21:42:31)
ضع النسبة المتوقعة من اجمالي المشتريات التي تعتقد انك سوف تشتريها بالآجل
اذا كانت جميع مشترياتك راح يتم دفعها خلال 30يوم اكتب 100%</t>
        </r>
      </text>
    </comment>
    <comment ref="E14" authorId="0" shapeId="0" xr:uid="{00000000-0006-0000-0500-000005000000}">
      <text>
        <r>
          <rPr>
            <sz val="11"/>
            <color theme="1"/>
            <rFont val="Arial"/>
          </rPr>
          <t>======
ID#AAAAQebxdDI
W10    (2021-09-29 21:42:31)
ضع النسبة المتوقعة من اجمالي المشتريات التي تعتقد انك سوف تشتريها بالآجل
اذا كانت جميع مشترياتك راح يتم دفعها خلال 30يوم اكتب 100%</t>
        </r>
      </text>
    </comment>
    <comment ref="B21" authorId="0" shapeId="0" xr:uid="{00000000-0006-0000-0500-000009000000}">
      <text>
        <r>
          <rPr>
            <sz val="11"/>
            <color theme="1"/>
            <rFont val="Arial"/>
          </rPr>
          <t>======
ID#AAAAQebxdB8
Heather Hendy    (2021-09-29 21:42:31)
ماهي الأصول الثابتة التي تريد شرائها مستقبلا للمشروع 
على سبيل المثال اذا كان لديك مصنع وتريد زيادة الإنتاج تحتاج شراء آلة جديدة 
او عمل تحسينات للمصنع مما يساعد على زيادة الإنتاج 
وكذلك المطعم قد يشتري سيارة توصيل أخرى في السنة الثانية عند ارتفاع المبيعات</t>
        </r>
      </text>
    </comment>
    <comment ref="D22" authorId="0" shapeId="0" xr:uid="{00000000-0006-0000-0500-000002000000}">
      <text>
        <r>
          <rPr>
            <sz val="11"/>
            <color theme="1"/>
            <rFont val="Arial"/>
          </rPr>
          <t>======
ID#AAAAQebxdDw
W10    (2021-09-29 21:42:31)
جميع الأصول الثابتة في الشهر الأول تم شرائها في تكاليف التأسيس</t>
        </r>
      </text>
    </comment>
    <comment ref="B34" authorId="0" shapeId="0" xr:uid="{00000000-0006-0000-0500-000003000000}">
      <text>
        <r>
          <rPr>
            <sz val="11"/>
            <color theme="1"/>
            <rFont val="Arial"/>
          </rPr>
          <t>======
ID#AAAAQebxdDg
Heather Hendy    (2021-09-29 21:42:31)
ماهي الأصول الثابتة التي تريد شرائها مستقبلا للمشروع 
على سبيل المثال اذا كان لديك مصنع وتريد زيادة الإنتاج تحتاج شراء آلة جديدة 
او عمل تحسينات للمصنع مما يساعد على زيادة الإنتاج 
وكذلك المطعم قد يشتري سيارة توصيل أخرى في السنة الثانية عند ارتفاع المبيعات</t>
        </r>
      </text>
    </comment>
    <comment ref="B47" authorId="0" shapeId="0" xr:uid="{00000000-0006-0000-0500-000008000000}">
      <text>
        <r>
          <rPr>
            <sz val="11"/>
            <color theme="1"/>
            <rFont val="Arial"/>
          </rPr>
          <t>======
ID#AAAAQebxdCI
Heather Hendy    (2021-09-29 21:42:31)
ماهي الأصول الثابتة التي تريد شرائها مستقبلا للمشروع 
على سبيل المثال اذا كان لديك مصنع وتريد زيادة الإنتاج تحتاج شراء آلة جديدة 
او عمل تحسينات للمصنع مما يساعد على زيادة الإنتاج 
وكذلك المطعم قد يشتري سيارة توصيل أخرى في السنة الثانية عند ارتفاع المبيعات</t>
        </r>
      </text>
    </comment>
  </commentList>
  <extLst>
    <ext xmlns:r="http://schemas.openxmlformats.org/officeDocument/2006/relationships" uri="GoogleSheetsCustomDataVersion1">
      <go:sheetsCustomData xmlns:go="http://customooxmlschemas.google.com/" r:id="rId1" roundtripDataSignature="AMtx7mgyeHZaeQvLM23c4+73pNFLV0J5dQ=="/>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Q5" authorId="0" shapeId="0" xr:uid="{00000000-0006-0000-0600-000001000000}">
      <text>
        <r>
          <rPr>
            <sz val="11"/>
            <color theme="1"/>
            <rFont val="Arial"/>
          </rPr>
          <t>======
ID#AAAAQebxdBk
W10    (2021-09-29 21:42:31)
هنا تكون تكلفة شراء المنتج من المورد 
او تكلفة شراء المواد الخام للمطعم او المصنع 
المواد الخام : هي المواد التي تساعد على اخراج المنتج بالشكل النهائي مثل الدجاج للمطعم او البلاستيك للمصنع</t>
        </r>
      </text>
    </comment>
  </commentList>
  <extLst>
    <ext xmlns:r="http://schemas.openxmlformats.org/officeDocument/2006/relationships" uri="GoogleSheetsCustomDataVersion1">
      <go:sheetsCustomData xmlns:go="http://customooxmlschemas.google.com/" r:id="rId1" roundtripDataSignature="AMtx7mh2zcA0WTXE6NMwtKGAoSUXN/IEvA=="/>
    </ext>
  </extL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B59" authorId="0" shapeId="0" xr:uid="{00000000-0006-0000-0700-000003000000}">
      <text>
        <r>
          <rPr>
            <sz val="11"/>
            <color theme="1"/>
            <rFont val="Arial"/>
          </rPr>
          <t>======
ID#AAAAQebxc_8
Abdulmalik hamad    (2021-09-29 21:42:31)
هي المبيعات التي تعثر العملاء عن دفعها في بند معلومات إضافية</t>
        </r>
      </text>
    </comment>
    <comment ref="B99" authorId="0" shapeId="0" xr:uid="{00000000-0006-0000-0700-000001000000}">
      <text>
        <r>
          <rPr>
            <sz val="11"/>
            <color theme="1"/>
            <rFont val="Arial"/>
          </rPr>
          <t>======
ID#AAAAQebxdCU
Abdulmalik hamad    (2021-09-29 21:42:31)
هي المبيعات التي تعثر العملاء عن دفعها في بند معلومات إضافية</t>
        </r>
      </text>
    </comment>
    <comment ref="B139" authorId="0" shapeId="0" xr:uid="{00000000-0006-0000-0700-000002000000}">
      <text>
        <r>
          <rPr>
            <sz val="11"/>
            <color theme="1"/>
            <rFont val="Arial"/>
          </rPr>
          <t>======
ID#AAAAQebxdBw
Abdulmalik hamad    (2021-09-29 21:42:31)
هي المبيعات التي تعثر العملاء عن دفعها في بند معلومات إضافية</t>
        </r>
      </text>
    </comment>
  </commentList>
  <extLst>
    <ext xmlns:r="http://schemas.openxmlformats.org/officeDocument/2006/relationships" uri="GoogleSheetsCustomDataVersion1">
      <go:sheetsCustomData xmlns:go="http://customooxmlschemas.google.com/" r:id="rId1" roundtripDataSignature="AMtx7mjY3769HAOD//BmRWW06p1l3Srrvw=="/>
    </ext>
  </extL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B8" authorId="0" shapeId="0" xr:uid="{00000000-0006-0000-0800-000007000000}">
      <text>
        <r>
          <rPr>
            <sz val="11"/>
            <color theme="1"/>
            <rFont val="Arial"/>
          </rPr>
          <t>======
ID#AAAAQebxdC4
Abdulmalik hamad    (2021-09-29 21:42:31)
الايراد النقدي للمبيعات التي تم دفعها من قبل العميل في أقل من 30 يوم</t>
        </r>
      </text>
    </comment>
    <comment ref="B9" authorId="0" shapeId="0" xr:uid="{00000000-0006-0000-0800-000005000000}">
      <text>
        <r>
          <rPr>
            <sz val="11"/>
            <color theme="1"/>
            <rFont val="Arial"/>
          </rPr>
          <t>======
ID#AAAAQebxdDU
W10    (2021-09-29 21:42:31)
الأيراد النقدي للمبيعات التي تم دفعها من قبل العميل بعد مضي اكثر من 30 يوم</t>
        </r>
      </text>
    </comment>
    <comment ref="B10" authorId="0" shapeId="0" xr:uid="{00000000-0006-0000-0800-000003000000}">
      <text>
        <r>
          <rPr>
            <sz val="11"/>
            <color theme="1"/>
            <rFont val="Arial"/>
          </rPr>
          <t>======
ID#AAAAQebxdDo
Abdulmalik hamad    (2021-09-29 21:42:31)
يتم أخذ ضريبة القيمة المضافة من العملاء ثم يتم دفعها للحكومة بشكل ربع سنوي ( 3 اشهر بالسنة)
تم احتساب أساس الفاتورة</t>
        </r>
      </text>
    </comment>
    <comment ref="B11" authorId="0" shapeId="0" xr:uid="{00000000-0006-0000-0800-000001000000}">
      <text>
        <r>
          <rPr>
            <sz val="11"/>
            <color theme="1"/>
            <rFont val="Arial"/>
          </rPr>
          <t>======
ID#AAAAQebxdD0
W10    (2021-09-29 21:42:31)
هنا يكون اجمالي الكاش اللي تحصلت عليه من العملاء 
أحرص ان يدفع العميل كاش واذا دفع بالآجل لا يتأخر اكثر من 30 يوم لأنه يأثر سلبا على حسابك البنكي مما يصعب عليك دفع المصاريف او في حال حدوث ظرف طارئ لاسمح الله</t>
        </r>
      </text>
    </comment>
    <comment ref="B14" authorId="0" shapeId="0" xr:uid="{00000000-0006-0000-0800-000023000000}">
      <text>
        <r>
          <rPr>
            <sz val="11"/>
            <color theme="1"/>
            <rFont val="Arial"/>
          </rPr>
          <t>======
ID#AAAAQebxc_o
Abdulmalik hamad    (2021-09-29 21:42:31)
قيمة شراء المواد الخام او شراء المنتجات من المورد 
او شراء مخزون</t>
        </r>
      </text>
    </comment>
    <comment ref="B15" authorId="0" shapeId="0" xr:uid="{00000000-0006-0000-0800-00001D000000}">
      <text>
        <r>
          <rPr>
            <sz val="11"/>
            <color theme="1"/>
            <rFont val="Arial"/>
          </rPr>
          <t>======
ID#AAAAQebxdAc
Abdulmalik hamad    (2021-09-29 21:42:31)
في حال رغبتك في شراء مخزون إضافي</t>
        </r>
      </text>
    </comment>
    <comment ref="B16" authorId="0" shapeId="0" xr:uid="{00000000-0006-0000-0800-000024000000}">
      <text>
        <r>
          <rPr>
            <sz val="11"/>
            <color theme="1"/>
            <rFont val="Arial"/>
          </rPr>
          <t>======
ID#AAAAQebxc_Y
W10    (2021-09-29 21:42:31)
مصاريف التشغيل عبارة عن مصروفات الرواتب والاجار والتسويق والتأمين والرسوم 
حيث انها تدفع بشكل دوري مستمر لان هذه المصاريف هي التي تشغل المشروع</t>
        </r>
      </text>
    </comment>
    <comment ref="B17" authorId="0" shapeId="0" xr:uid="{00000000-0006-0000-0800-000002000000}">
      <text>
        <r>
          <rPr>
            <sz val="11"/>
            <color theme="1"/>
            <rFont val="Arial"/>
          </rPr>
          <t>======
ID#AAAAQebxdDs
Heather Hendy    (2021-09-29 21:42:31)
يتم دفع ضريبة القيمة المضافة (VAT) 
بعد نهاية كل ربع سنوي (ثلاث أشهر)
تدفع الزكاة نهاية السنة بعد 365 يوم</t>
        </r>
      </text>
    </comment>
    <comment ref="B18" authorId="0" shapeId="0" xr:uid="{00000000-0006-0000-0800-000019000000}">
      <text>
        <r>
          <rPr>
            <sz val="11"/>
            <color theme="1"/>
            <rFont val="Arial"/>
          </rPr>
          <t>======
ID#AAAAQebxdAw
W10    (2021-09-29 21:42:31)
هذه اجمالي القروض مع الفوائد التي يتم دفعها شهريا</t>
        </r>
      </text>
    </comment>
    <comment ref="B19" authorId="0" shapeId="0" xr:uid="{00000000-0006-0000-0800-000026000000}">
      <text>
        <r>
          <rPr>
            <sz val="11"/>
            <color theme="1"/>
            <rFont val="Arial"/>
          </rPr>
          <t>======
ID#AAAAQebxc_A
W10    (2021-09-29 21:42:31)
هنا يكون اجمالي الكاش اللي دفعته لشراء الأصول الثابتة الجديدة او الدفع للموردين لشراء مواد خام او بضاعة ومصاريف التشغيل من رواتب واجار وتسويق واشياء أخرى و الزكاة والضرائب والدفعات الشهرية للقروض التي اقترضتها قبل بداية المشروع</t>
        </r>
      </text>
    </comment>
    <comment ref="B21" authorId="0" shapeId="0" xr:uid="{00000000-0006-0000-0800-000017000000}">
      <text>
        <r>
          <rPr>
            <sz val="11"/>
            <color theme="1"/>
            <rFont val="Arial"/>
          </rPr>
          <t>======
ID#AAAAQebxdBE
W10    (2021-09-29 21:42:31)
هذا البند يوضح المبلغ الذي يدخل الى حساب البنك شهريا
ممكن يكون بالسالب اذا دفعت فلوس اكثر من اللي حصلت من العملاء</t>
        </r>
      </text>
    </comment>
    <comment ref="B22" authorId="0" shapeId="0" xr:uid="{00000000-0006-0000-0800-000010000000}">
      <text>
        <r>
          <rPr>
            <sz val="11"/>
            <color theme="1"/>
            <rFont val="Arial"/>
          </rPr>
          <t>======
ID#AAAAQebxdBs
W10    (2021-09-29 21:42:31)
يدفع صاحب المشروع مساهمات مالية عند الحاجة خاصة عندما يكون رصيد البنك بالسالب</t>
        </r>
      </text>
    </comment>
    <comment ref="B23" authorId="0" shapeId="0" xr:uid="{00000000-0006-0000-0800-000008000000}">
      <text>
        <r>
          <rPr>
            <sz val="11"/>
            <color theme="1"/>
            <rFont val="Arial"/>
          </rPr>
          <t>======
ID#AAAAQebxdCw
W10    (2021-09-29 21:42:31)
هذا يوضح رصيد البنك بشكل شهري حيث ان الرصيد يرتفع او ينقص شهريا على حسب حجم الكاش اللي يدخل شهريا</t>
        </r>
      </text>
    </comment>
    <comment ref="C24" authorId="0" shapeId="0" xr:uid="{00000000-0006-0000-0800-00000D000000}">
      <text>
        <r>
          <rPr>
            <sz val="11"/>
            <color theme="1"/>
            <rFont val="Arial"/>
          </rPr>
          <t>======
ID#AAAAQebxdCQ
W10    (2021-09-29 21:42:31)
عندما يكون رصيد الكاش في البنك بالسالب فهذا يعني لايوجد لديك أموال متبقية في البنك لدفع مصاريف التشغيل ولذلك تحتاج الى خفض مصاريف التشغيل او تكلفة البضاعة المباعة او زيادة المبيعات أو زيادة رأس المال العامل في تكاليف التأسيس
جميع الاشياء بالأعلى هي حلول وانت كصاحب مشروع تعلم الحل الأمثل</t>
        </r>
      </text>
    </comment>
    <comment ref="B30" authorId="0" shapeId="0" xr:uid="{00000000-0006-0000-0800-00001F000000}">
      <text>
        <r>
          <rPr>
            <sz val="11"/>
            <color theme="1"/>
            <rFont val="Arial"/>
          </rPr>
          <t>======
ID#AAAAQebxdAM
Abdulmalik hamad    (2021-09-29 21:42:31)
الايراد النقدي للمبيعات التي تم دفعها من قبل العميل في أقل من 30 يوم</t>
        </r>
      </text>
    </comment>
    <comment ref="B31" authorId="0" shapeId="0" xr:uid="{00000000-0006-0000-0800-00001E000000}">
      <text>
        <r>
          <rPr>
            <sz val="11"/>
            <color theme="1"/>
            <rFont val="Arial"/>
          </rPr>
          <t>======
ID#AAAAQebxdAQ
W10    (2021-09-29 21:42:31)
الأيراد النقدي للمبيعات التي تم دفعها من قبل العميل بعد مضي اكثر من 30 يوم</t>
        </r>
      </text>
    </comment>
    <comment ref="B32" authorId="0" shapeId="0" xr:uid="{00000000-0006-0000-0800-000004000000}">
      <text>
        <r>
          <rPr>
            <sz val="11"/>
            <color theme="1"/>
            <rFont val="Arial"/>
          </rPr>
          <t>======
ID#AAAAQebxdDY
Abdulmalik hamad    (2021-09-29 21:42:31)
يتم أخذ ضريبة القيمة المضافة من العملاء ثم يتم دفعها للحكومة بشكل ربع سنوي ( 3 اشهر بالسنة)
تم احتساب أساس الفاتورة</t>
        </r>
      </text>
    </comment>
    <comment ref="B33" authorId="0" shapeId="0" xr:uid="{00000000-0006-0000-0800-00000B000000}">
      <text>
        <r>
          <rPr>
            <sz val="11"/>
            <color theme="1"/>
            <rFont val="Arial"/>
          </rPr>
          <t>======
ID#AAAAQebxdCk
W10    (2021-09-29 21:42:31)
هنا يكون اجمالي الكاش اللي تحصلت عليه من العملاء 
أحرص ان يدفع العميل كاش واذا دفع بالآجل لا يتأخر اكثر من 30 يوم لأنه يأثر سلبا على حسابك البنكي مما يصعب عليك دفع المصاريف او في حال حدوث ظرف طارئ لاسمح الله</t>
        </r>
      </text>
    </comment>
    <comment ref="B35" authorId="0" shapeId="0" xr:uid="{00000000-0006-0000-0800-000020000000}">
      <text>
        <r>
          <rPr>
            <sz val="11"/>
            <color theme="1"/>
            <rFont val="Arial"/>
          </rPr>
          <t>======
ID#AAAAQebxdAE
W10    (2021-09-29 21:42:31)
هي الأصول الثابتة اللي راح تشتريها بعد تشغيل المشروع 
كثير يفكر انه راح يشتري آلة أخرى بعد مرور 1 سنة من تشغيل المشروع لزيادة الإنتاج</t>
        </r>
      </text>
    </comment>
    <comment ref="B36" authorId="0" shapeId="0" xr:uid="{00000000-0006-0000-0800-00002B000000}">
      <text>
        <r>
          <rPr>
            <sz val="11"/>
            <color theme="1"/>
            <rFont val="Arial"/>
          </rPr>
          <t>======
ID#AAAAQebxc-g
Abdulmalik hamad    (2021-09-29 21:42:31)
قيمة شراء المواد الخام او شراء المنتجات من المورد 
او شراء مخزون</t>
        </r>
      </text>
    </comment>
    <comment ref="B37" authorId="0" shapeId="0" xr:uid="{00000000-0006-0000-0800-000014000000}">
      <text>
        <r>
          <rPr>
            <sz val="11"/>
            <color theme="1"/>
            <rFont val="Arial"/>
          </rPr>
          <t>======
ID#AAAAQebxdBQ
Abdulmalik hamad    (2021-09-29 21:42:31)
في حال رغبتك في شراء مخزون إضافي</t>
        </r>
      </text>
    </comment>
    <comment ref="B38" authorId="0" shapeId="0" xr:uid="{00000000-0006-0000-0800-00002C000000}">
      <text>
        <r>
          <rPr>
            <sz val="11"/>
            <color theme="1"/>
            <rFont val="Arial"/>
          </rPr>
          <t>======
ID#AAAAQebxc-c
W10    (2021-09-29 21:42:31)
مصاريف التشغيل عبارة عن مصروفات الرواتب والاجار والتسويق والتأمين والرسوم 
حيث انها تدفع بشكل دوري مستمر لان هذه المصاريف هي التي تشغل المشروع</t>
        </r>
      </text>
    </comment>
    <comment ref="B39" authorId="0" shapeId="0" xr:uid="{00000000-0006-0000-0800-00002A000000}">
      <text>
        <r>
          <rPr>
            <sz val="11"/>
            <color theme="1"/>
            <rFont val="Arial"/>
          </rPr>
          <t>======
ID#AAAAQebxc-k
Heather Hendy    (2021-09-29 21:42:31)
يتم دفع ضريبة القيمة المضافة (VAT) 
بعد نهاية كل ربع سنوي (ثلاث أشهر)
تدفع الزكاة نهاية السنة بعد 365 يوم</t>
        </r>
      </text>
    </comment>
    <comment ref="B40" authorId="0" shapeId="0" xr:uid="{00000000-0006-0000-0800-00000E000000}">
      <text>
        <r>
          <rPr>
            <sz val="11"/>
            <color theme="1"/>
            <rFont val="Arial"/>
          </rPr>
          <t>======
ID#AAAAQebxdCA
W10    (2021-09-29 21:42:31)
هذه اجمالي القروض مع الفوائد التي تدفعها شهريا</t>
        </r>
      </text>
    </comment>
    <comment ref="B41" authorId="0" shapeId="0" xr:uid="{00000000-0006-0000-0800-000011000000}">
      <text>
        <r>
          <rPr>
            <sz val="11"/>
            <color theme="1"/>
            <rFont val="Arial"/>
          </rPr>
          <t>======
ID#AAAAQebxdBc
W10    (2021-09-29 21:42:31)
هنا يكون اجمالي الكاش اللي دفعته لشراء الأصول الثابتة الجديدة او الدفع للموردين لشراء مواد خام او بضاعة ومصاريف التشغيل من رواتب واجار وتسويق واشياء أخرى و الزكاة والضرائب والدفعات الشهرية للقروض التي اقترضتها قبل بداية المشروع</t>
        </r>
      </text>
    </comment>
    <comment ref="B43" authorId="0" shapeId="0" xr:uid="{00000000-0006-0000-0800-000021000000}">
      <text>
        <r>
          <rPr>
            <sz val="11"/>
            <color theme="1"/>
            <rFont val="Arial"/>
          </rPr>
          <t>======
ID#AAAAQebxdAA
W10    (2021-09-29 21:42:31)
هذا البند يوضح المبلغ الذي يدخل الى حساب البنك شهريا
ممكن يكون بالسالب اذا دفعت فلوس اكثر من اللي حصلت من العملاء</t>
        </r>
      </text>
    </comment>
    <comment ref="B44" authorId="0" shapeId="0" xr:uid="{00000000-0006-0000-0800-000029000000}">
      <text>
        <r>
          <rPr>
            <sz val="11"/>
            <color theme="1"/>
            <rFont val="Arial"/>
          </rPr>
          <t>======
ID#AAAAQebxc-o
W10    (2021-09-29 21:42:31)
يدفع صاحب المشروع مساهمات مالية عند الحاجة خاصة عندما يكون رصيد البنك بالسالب</t>
        </r>
      </text>
    </comment>
    <comment ref="B45" authorId="0" shapeId="0" xr:uid="{00000000-0006-0000-0800-00001B000000}">
      <text>
        <r>
          <rPr>
            <sz val="11"/>
            <color theme="1"/>
            <rFont val="Arial"/>
          </rPr>
          <t>======
ID#AAAAQebxdAo
W10    (2021-09-29 21:42:31)
هذا يوضح رصيد البنك بشكل شهري حيث ان الرصيد يرتفع او ينقص شهريا على حسب حجم الكاش اللي يدخل شهريا</t>
        </r>
      </text>
    </comment>
    <comment ref="C46" authorId="0" shapeId="0" xr:uid="{00000000-0006-0000-0800-000022000000}">
      <text>
        <r>
          <rPr>
            <sz val="11"/>
            <color theme="1"/>
            <rFont val="Arial"/>
          </rPr>
          <t>======
ID#AAAAQebxc_k
W10    (2021-09-29 21:42:31)
عندما يكون رصيد الكاش في البنك بالسالب فهذا يعني لايوجد لديك أموال متبقية في البنك لدفع مصاريف التشغيل ولذلك تحتاج الى خفض مصاريف التشغيل او تكلفة البضاعة المباعة او زيادة المبيعات أو زيادة رأس المال العامل في تكاليف التأسيس
جميع الاشياء بالأعلى هي حلول وانت كصاحب مشروع تعلم الحل الأمثل</t>
        </r>
      </text>
    </comment>
    <comment ref="B52" authorId="0" shapeId="0" xr:uid="{00000000-0006-0000-0800-000016000000}">
      <text>
        <r>
          <rPr>
            <sz val="11"/>
            <color theme="1"/>
            <rFont val="Arial"/>
          </rPr>
          <t>======
ID#AAAAQebxdBA
Abdulmalik hamad    (2021-09-29 21:42:31)
الايراد النقدي للمبيعات التي تم دفعها من قبل العميل في أقل من 30 يوم</t>
        </r>
      </text>
    </comment>
    <comment ref="B53" authorId="0" shapeId="0" xr:uid="{00000000-0006-0000-0800-000028000000}">
      <text>
        <r>
          <rPr>
            <sz val="11"/>
            <color theme="1"/>
            <rFont val="Arial"/>
          </rPr>
          <t>======
ID#AAAAQebxc-s
W10    (2021-09-29 21:42:31)
الأيراد النقدي للمبيعات التي تم دفعها من قبل العميل بعد مضي اكثر من 30 يوم</t>
        </r>
      </text>
    </comment>
    <comment ref="B54" authorId="0" shapeId="0" xr:uid="{00000000-0006-0000-0800-000027000000}">
      <text>
        <r>
          <rPr>
            <sz val="11"/>
            <color theme="1"/>
            <rFont val="Arial"/>
          </rPr>
          <t>======
ID#AAAAQebxc-w
Abdulmalik hamad    (2021-09-29 21:42:31)
يتم أخذ ضريبة القيمة المضافة من العملاء ثم يتم دفعها للحكومة بشكل ربع سنوي ( 3 اشهر بالسنة)
تم احتساب أساس الفاتورة</t>
        </r>
      </text>
    </comment>
    <comment ref="B55" authorId="0" shapeId="0" xr:uid="{00000000-0006-0000-0800-000018000000}">
      <text>
        <r>
          <rPr>
            <sz val="11"/>
            <color theme="1"/>
            <rFont val="Arial"/>
          </rPr>
          <t>======
ID#AAAAQebxdA4
W10    (2021-09-29 21:42:31)
هنا يكون اجمالي الكاش اللي تحصلت عليه من العملاء 
أحرص ان يدفع العميل كاش واذا دفع بالآجل لا يتأخر اكثر من 30 يوم لأنه يأثر سلبا على حسابك البنكي مما يصعب عليك دفع المصاريف او في حال حدوث ظرف طارئ لاسمح الله</t>
        </r>
      </text>
    </comment>
    <comment ref="B57" authorId="0" shapeId="0" xr:uid="{00000000-0006-0000-0800-000025000000}">
      <text>
        <r>
          <rPr>
            <sz val="11"/>
            <color theme="1"/>
            <rFont val="Arial"/>
          </rPr>
          <t>======
ID#AAAAQebxc_Q
W10    (2021-09-29 21:42:31)
هي الأصول الثابتة اللي راح تشتريها بعد تشغيل المشروع 
كثير يفكر انه راح يشتري آلة أخرى بعد مرور 1 سنة من تشغيل المشروع لزيادة الإنتاج</t>
        </r>
      </text>
    </comment>
    <comment ref="B58" authorId="0" shapeId="0" xr:uid="{00000000-0006-0000-0800-000009000000}">
      <text>
        <r>
          <rPr>
            <sz val="11"/>
            <color theme="1"/>
            <rFont val="Arial"/>
          </rPr>
          <t>======
ID#AAAAQebxdCs
Abdulmalik hamad    (2021-09-29 21:42:31)
قيمة شراء المواد الخام او شراء المنتجات من المورد 
او شراء مخزون</t>
        </r>
      </text>
    </comment>
    <comment ref="B59" authorId="0" shapeId="0" xr:uid="{00000000-0006-0000-0800-00000A000000}">
      <text>
        <r>
          <rPr>
            <sz val="11"/>
            <color theme="1"/>
            <rFont val="Arial"/>
          </rPr>
          <t>======
ID#AAAAQebxdCo
Abdulmalik hamad    (2021-09-29 21:42:31)
في حال رغبتك في شراء مخزون إضافي</t>
        </r>
      </text>
    </comment>
    <comment ref="B60" authorId="0" shapeId="0" xr:uid="{00000000-0006-0000-0800-00001C000000}">
      <text>
        <r>
          <rPr>
            <sz val="11"/>
            <color theme="1"/>
            <rFont val="Arial"/>
          </rPr>
          <t>======
ID#AAAAQebxdAk
W10    (2021-09-29 21:42:31)
مصاريف التشغيل عبارة عن مصروفات الرواتب والاجار والتسويق والتأمين والرسوم 
حيث انها تدفع بشكل دوري مستمر لان هذه المصاريف هي التي تشغل المشروع</t>
        </r>
      </text>
    </comment>
    <comment ref="B61" authorId="0" shapeId="0" xr:uid="{00000000-0006-0000-0800-00000C000000}">
      <text>
        <r>
          <rPr>
            <sz val="11"/>
            <color theme="1"/>
            <rFont val="Arial"/>
          </rPr>
          <t>======
ID#AAAAQebxdCg
Heather Hendy    (2021-09-29 21:42:31)
يتم دفع ضريبة القيمة المضافة (VAT) 
بعد نهاية كل ربع سنوي (ثلاث أشهر)
تدفع الزكاة نهاية السنة بعد 365 يوم</t>
        </r>
      </text>
    </comment>
    <comment ref="B62" authorId="0" shapeId="0" xr:uid="{00000000-0006-0000-0800-000015000000}">
      <text>
        <r>
          <rPr>
            <sz val="11"/>
            <color theme="1"/>
            <rFont val="Arial"/>
          </rPr>
          <t>======
ID#AAAAQebxdBI
W10    (2021-09-29 21:42:31)
هذه اجمالي القروض مع الفوائد التي تدفعها شهريا</t>
        </r>
      </text>
    </comment>
    <comment ref="B63" authorId="0" shapeId="0" xr:uid="{00000000-0006-0000-0800-000012000000}">
      <text>
        <r>
          <rPr>
            <sz val="11"/>
            <color theme="1"/>
            <rFont val="Arial"/>
          </rPr>
          <t>======
ID#AAAAQebxdBY
W10    (2021-09-29 21:42:31)
هنا يكون اجمالي الكاش اللي دفعته لشراء الأصول الثابتة الجديدة او الدفع للموردين لشراء مواد خام او بضاعة ومصاريف التشغيل من رواتب واجار وتسويق واشياء أخرى و الزكاة والضرائب والدفعات الشهرية للقروض التي اقترضتها قبل بداية المشروع</t>
        </r>
      </text>
    </comment>
    <comment ref="B65" authorId="0" shapeId="0" xr:uid="{00000000-0006-0000-0800-00000F000000}">
      <text>
        <r>
          <rPr>
            <sz val="11"/>
            <color theme="1"/>
            <rFont val="Arial"/>
          </rPr>
          <t>======
ID#AAAAQebxdB0
W10    (2021-09-29 21:42:31)
هذا البند يوضح المبلغ الذي يدخل الى حساب البنك شهريا
ممكن يكون بالسالب اذا دفعت فلوس اكثر من اللي حصلت من العملاء</t>
        </r>
      </text>
    </comment>
    <comment ref="B66" authorId="0" shapeId="0" xr:uid="{00000000-0006-0000-0800-000006000000}">
      <text>
        <r>
          <rPr>
            <sz val="11"/>
            <color theme="1"/>
            <rFont val="Arial"/>
          </rPr>
          <t>======
ID#AAAAQebxdDM
W10    (2021-09-29 21:42:31)
يدفع صاحب المشروع مساهمات مالية عند الحاجة خاصة عندما يكون رصيد البنك بالسالب</t>
        </r>
      </text>
    </comment>
    <comment ref="B67" authorId="0" shapeId="0" xr:uid="{00000000-0006-0000-0800-00001A000000}">
      <text>
        <r>
          <rPr>
            <sz val="11"/>
            <color theme="1"/>
            <rFont val="Arial"/>
          </rPr>
          <t>======
ID#AAAAQebxdAs
W10    (2021-09-29 21:42:31)
هذا يوضح رصيد البنك بشكل شهري حيث ان الرصيد يرتفع او ينقص شهريا على حسب حجم الكاش اللي يدخل شهريا</t>
        </r>
      </text>
    </comment>
    <comment ref="C68" authorId="0" shapeId="0" xr:uid="{00000000-0006-0000-0800-000013000000}">
      <text>
        <r>
          <rPr>
            <sz val="11"/>
            <color theme="1"/>
            <rFont val="Arial"/>
          </rPr>
          <t>======
ID#AAAAQebxdBU
W10    (2021-09-29 21:42:31)
عندما يكون رصيد  الكاش في البنك بالسالب فهذا يعني لايوجد لديك أموال متبقية في البنك لدفع مصاريف التشغيل ولذلك تحتاج الى خفض مصاريف التشغيل او تكلفة البضاعة المباعة او زيادة المبيعات أو زيادة رأس المال العامل في تكاليف التأسيس
جميع الاشياء بالأعلى هي حلول وانت كصاحب مشروع تعلم الحل الأمثل</t>
        </r>
      </text>
    </comment>
  </commentList>
  <extLst>
    <ext xmlns:r="http://schemas.openxmlformats.org/officeDocument/2006/relationships" uri="GoogleSheetsCustomDataVersion1">
      <go:sheetsCustomData xmlns:go="http://customooxmlschemas.google.com/" r:id="rId1" roundtripDataSignature="AMtx7miloMNNcfKw8RagSUa1Pz8wCG4uEA=="/>
    </ext>
  </extL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B56" authorId="0" shapeId="0" xr:uid="{00000000-0006-0000-0900-000001000000}">
      <text>
        <r>
          <rPr>
            <sz val="11"/>
            <color theme="1"/>
            <rFont val="Arial"/>
          </rPr>
          <t>======
ID#AAAAQebxdBM
W10    (2021-09-29 21:42:31)
مصروف الاهلاك للأصول الثابتة التي تم شرائها في تأسيس المشروع</t>
        </r>
      </text>
    </comment>
    <comment ref="B57" authorId="0" shapeId="0" xr:uid="{00000000-0006-0000-0900-000002000000}">
      <text>
        <r>
          <rPr>
            <sz val="11"/>
            <color theme="1"/>
            <rFont val="Arial"/>
          </rPr>
          <t>======
ID#AAAAQebxc_s
W10    (2021-09-29 21:42:31)
الاهلاك الإضافي هي مصروف لاهلاك الأصول الثابتة التي تم شرائها بعد تشغيل المشروع</t>
        </r>
      </text>
    </comment>
  </commentList>
  <extLst>
    <ext xmlns:r="http://schemas.openxmlformats.org/officeDocument/2006/relationships" uri="GoogleSheetsCustomDataVersion1">
      <go:sheetsCustomData xmlns:go="http://customooxmlschemas.google.com/" r:id="rId1" roundtripDataSignature="AMtx7mhwADOCF5NFbSWBHmWCWNmJpSdmXQ=="/>
    </ext>
  </extLst>
</comments>
</file>

<file path=xl/sharedStrings.xml><?xml version="1.0" encoding="utf-8"?>
<sst xmlns="http://schemas.openxmlformats.org/spreadsheetml/2006/main" count="716" uniqueCount="202">
  <si>
    <t xml:space="preserve">من خلال هذا الملف فيه تستطيع عمل الجانب المالي لدراسة جدوى مبسطة 
نصائح عامة:- 
1- لاتقم بتعديل المعادلات، فقط قم بتعبئة الحقول المخصصة 
2- لا تبالغ في المبيعات وتقلل المصروفات، كن عقلانيا فقط
3-  لا تقلق من صحة الارقام لانها توقعات مستقبلية
4- السنة الأولى سنة تأسيس وليست ارباح، لذلك احرص على وجود سيولة كافية                                                              </t>
  </si>
  <si>
    <t>https://salla.sa/alsaqaeh</t>
  </si>
  <si>
    <t>المدخلات</t>
  </si>
  <si>
    <t xml:space="preserve">المخرجات </t>
  </si>
  <si>
    <t>معلومات</t>
  </si>
  <si>
    <t xml:space="preserve">المبلغ </t>
  </si>
  <si>
    <t>الإجمالي</t>
  </si>
  <si>
    <t xml:space="preserve">الاهلاك </t>
  </si>
  <si>
    <t xml:space="preserve">الأصول الثابتة </t>
  </si>
  <si>
    <t xml:space="preserve">بالسنوات </t>
  </si>
  <si>
    <t xml:space="preserve">الأراضي </t>
  </si>
  <si>
    <t xml:space="preserve">المباني </t>
  </si>
  <si>
    <t>ترميم مبنى مستأجر</t>
  </si>
  <si>
    <t xml:space="preserve">الآلات والمعدات </t>
  </si>
  <si>
    <t xml:space="preserve">الأثاث </t>
  </si>
  <si>
    <t xml:space="preserve">السيارات </t>
  </si>
  <si>
    <t xml:space="preserve">أصول ثابتة أخرى </t>
  </si>
  <si>
    <t>اجمالي الأصول الثابتة</t>
  </si>
  <si>
    <t>مصاريف التشغيل قبل الافتتاح</t>
  </si>
  <si>
    <t xml:space="preserve">رواتب الموظفين ما قبل الافتتاح </t>
  </si>
  <si>
    <t>دفع رسوم التأمين الصحي (مقدم سنة)</t>
  </si>
  <si>
    <t xml:space="preserve">المخزون </t>
  </si>
  <si>
    <t xml:space="preserve">المصاريف القانونية والمحاسبية </t>
  </si>
  <si>
    <t>مبلغ الأيجار (مقدم 6 اشهر)</t>
  </si>
  <si>
    <t xml:space="preserve">تأسيس الخدمات (كهرباء،انترنت،ماء) </t>
  </si>
  <si>
    <t xml:space="preserve">الموردين </t>
  </si>
  <si>
    <t xml:space="preserve">مصاريف التسويق قبل الافتتاح </t>
  </si>
  <si>
    <t xml:space="preserve">الرخص الحكومية </t>
  </si>
  <si>
    <t xml:space="preserve">مصاريف تأسيس أخرى </t>
  </si>
  <si>
    <t xml:space="preserve">اجمالي مصاريف التشغيل قبل الافتتاح </t>
  </si>
  <si>
    <t xml:space="preserve">رأس المال العامل </t>
  </si>
  <si>
    <t xml:space="preserve">اجمالي رأس المال لبدأ المشروع </t>
  </si>
  <si>
    <t xml:space="preserve">مصادر رأس المال لبدأ المشروع </t>
  </si>
  <si>
    <t>النسبة من رأس المال</t>
  </si>
  <si>
    <t xml:space="preserve">المبلغ الإجمالي </t>
  </si>
  <si>
    <t>نسبة الفائدة</t>
  </si>
  <si>
    <t>مدة السداد (بالأشهر)</t>
  </si>
  <si>
    <t xml:space="preserve">الدفعات الشهرية </t>
  </si>
  <si>
    <t>مدخرات شخصية للملاك</t>
  </si>
  <si>
    <t>مستثمر خارجي</t>
  </si>
  <si>
    <t xml:space="preserve">قروض او ديون إضافية </t>
  </si>
  <si>
    <t xml:space="preserve">قرض بنك </t>
  </si>
  <si>
    <t>قروض او ديون أخرى</t>
  </si>
  <si>
    <t xml:space="preserve">اجمالي مبلغ رأس المال </t>
  </si>
  <si>
    <t>الخلية H 41 لازم تساوي خلية H 30</t>
  </si>
  <si>
    <t>المبيعات</t>
  </si>
  <si>
    <t>تكلفة البضاعة المباعة</t>
  </si>
  <si>
    <t xml:space="preserve"> هامش الربح </t>
  </si>
  <si>
    <t>السنة 1</t>
  </si>
  <si>
    <t>السنة 2</t>
  </si>
  <si>
    <t>السنة 3</t>
  </si>
  <si>
    <t>اكمل هذا الجدول</t>
  </si>
  <si>
    <t>شهر  1</t>
  </si>
  <si>
    <t>شهر 2</t>
  </si>
  <si>
    <t>شهر  3</t>
  </si>
  <si>
    <t>شهر 4</t>
  </si>
  <si>
    <t xml:space="preserve">شهر 5 </t>
  </si>
  <si>
    <t>شهر 6</t>
  </si>
  <si>
    <t>شهر 7</t>
  </si>
  <si>
    <t>شهر 8</t>
  </si>
  <si>
    <t>شهر 9</t>
  </si>
  <si>
    <t>شهر 10</t>
  </si>
  <si>
    <t>شهر 11</t>
  </si>
  <si>
    <t>شهر 12</t>
  </si>
  <si>
    <t>اسم المنتج او الخدمة</t>
  </si>
  <si>
    <t xml:space="preserve">سعر البيع للوحدة </t>
  </si>
  <si>
    <t>عدد الوحدات المباعه لكل شهر  ( السنة الأولى)</t>
  </si>
  <si>
    <t>اجمالي عدد الوحدات لسنة الأولى</t>
  </si>
  <si>
    <t>عدد الوحدات المباعة لكل شهر</t>
  </si>
  <si>
    <t>قيمة المبيعات المتوقعة لكل شهر  ( السنة الأولى)</t>
  </si>
  <si>
    <t xml:space="preserve">   المبيعات لسنة الأولى</t>
  </si>
  <si>
    <t xml:space="preserve">اجمالي المبيعات </t>
  </si>
  <si>
    <t>اجمالي تكلفة البضاعة المباعة</t>
  </si>
  <si>
    <t xml:space="preserve">اجمالي هامش الربح </t>
  </si>
  <si>
    <t xml:space="preserve">سعر البيع للوحدة  </t>
  </si>
  <si>
    <t>عدد الوحدات المباعه لكل شهر  ( السنة الثانية)</t>
  </si>
  <si>
    <t>اجمالي عدد الوحدات لسنة الثانية</t>
  </si>
  <si>
    <t>قيمة المبيعات المتوقعة لكل شهر  ( السنة الثانية)</t>
  </si>
  <si>
    <t xml:space="preserve">   المبيعات لسنة الثانية</t>
  </si>
  <si>
    <t>اجمالي المبيعات</t>
  </si>
  <si>
    <t>COGS Per Unit</t>
  </si>
  <si>
    <t>عدد الوحدات المباعه لكل شهر  ( السنة الثالثة)</t>
  </si>
  <si>
    <t>اجمالي عدد الوحدات لسنة الثالثة</t>
  </si>
  <si>
    <t xml:space="preserve"> عدد الوحدات المباعة لكل شهر</t>
  </si>
  <si>
    <t>قيمة المبيعات المتوقعة لكل شهر   ( السنة الثاثة)</t>
  </si>
  <si>
    <t xml:space="preserve">   المبيعات لسنة الثالثة</t>
  </si>
  <si>
    <t>رواتب الموظفين</t>
  </si>
  <si>
    <t>عدد الموظفين</t>
  </si>
  <si>
    <t>نوع الوظيفة</t>
  </si>
  <si>
    <t xml:space="preserve">الرواتب </t>
  </si>
  <si>
    <t>البدلات</t>
  </si>
  <si>
    <t>عدد الموظفين خلال كل شهر  ( السنة الأولى)</t>
  </si>
  <si>
    <t>اجمالي الرواتب السنوية</t>
  </si>
  <si>
    <t>قيمة الرواتب الموظفين الشهرية  ( السنة الأولى)</t>
  </si>
  <si>
    <t>اجمالي رواتب الموظفين</t>
  </si>
  <si>
    <t>الرواتب</t>
  </si>
  <si>
    <t>عدد الموظفين خلال كل شهر  ( السنة الثانية)</t>
  </si>
  <si>
    <t>قيمة الرواتب الموظفين لكل شهر  ( السنة الثانية)</t>
  </si>
  <si>
    <t>عدد الموظفين خلال كل شهر ( السنة الثالثة)</t>
  </si>
  <si>
    <t>قيمة الرواتب الموظفين لكل شهر  ( السنة الثالثة)</t>
  </si>
  <si>
    <r>
      <rPr>
        <sz val="14"/>
        <color theme="1"/>
        <rFont val="Calibri"/>
      </rPr>
      <t xml:space="preserve">أضف جميع النفقات الشهرية لشركتك هنا - الإيجار ، والمرافق ، والتأمين ، وتكاليف التسويق ، واللوازم المكتبية ،...الخ
</t>
    </r>
    <r>
      <rPr>
        <b/>
        <sz val="14"/>
        <color rgb="FFFF0000"/>
        <rFont val="Calibri"/>
      </rPr>
      <t xml:space="preserve">تأكد من </t>
    </r>
    <r>
      <rPr>
        <b/>
        <u/>
        <sz val="14"/>
        <color rgb="FFFF0000"/>
        <rFont val="Calibri"/>
      </rPr>
      <t xml:space="preserve">عدم إدخال </t>
    </r>
    <r>
      <rPr>
        <b/>
        <sz val="14"/>
        <color rgb="FFFF0000"/>
        <rFont val="Calibri"/>
      </rPr>
      <t>أي من هذه ا لمصروفات، حيث يتم تغطيتها في مكان آخر :</t>
    </r>
    <r>
      <rPr>
        <sz val="14"/>
        <color theme="1"/>
        <rFont val="Calibri"/>
      </rPr>
      <t xml:space="preserve">
1-  دفعات سداد القرض والفوائد. تسجل في بند تكاليف التأسيس 
2 -  مصروفات الرواتب . تسجل في بند  الرواتب.
3- مدفوعات الضرائب او الزكاة. تسجل في بند معلومات إضافية.
4 - المواد الخام المستخدمة لأنتاج المنتج أو عمولات مبيعات أو مشتريات بالجملة من المورد. تسجل في بند المبيعات تكلفة البضاعة المباعة
5 - الأصول الثابنة أو المركبات أو المشتريات الرئيسية الأخرى. تسجل في بند تكاليف التأسيس او بند معلومات إضافية.  
6 -  مصروف الاهلاك. تسجل في بند تكاليف التأسيس.                                                                                                                                                                                                                                            </t>
    </r>
  </si>
  <si>
    <t xml:space="preserve">المصروفات </t>
  </si>
  <si>
    <t xml:space="preserve">السنة 2 </t>
  </si>
  <si>
    <t xml:space="preserve">السنة 3 </t>
  </si>
  <si>
    <t>اسم المصروف</t>
  </si>
  <si>
    <t>المصروفات لكل شهر  ( السنة الأولى)</t>
  </si>
  <si>
    <t>اجمالي مصروفات السنة الأولى</t>
  </si>
  <si>
    <t>اجمالي المصروفات الشهرية</t>
  </si>
  <si>
    <t>المصروفات لكل شهر  ( السنة الثانية)</t>
  </si>
  <si>
    <t>اجمالي مصروفات السنة الثانية</t>
  </si>
  <si>
    <t>المصروفات لكل شهر  ( السنة الثالثة)</t>
  </si>
  <si>
    <t>اجمالي مصروفات السنة الثالثة</t>
  </si>
  <si>
    <r>
      <rPr>
        <b/>
        <sz val="10"/>
        <color rgb="FF44546A"/>
        <rFont val="Gill Sans"/>
      </rPr>
      <t xml:space="preserve">في حال </t>
    </r>
    <r>
      <rPr>
        <b/>
        <u/>
        <sz val="10"/>
        <color rgb="FFFF0000"/>
        <rFont val="Gill Sans MT"/>
      </rPr>
      <t>البيع</t>
    </r>
    <r>
      <rPr>
        <b/>
        <sz val="10"/>
        <color rgb="FF44546A"/>
        <rFont val="Gill Sans MT"/>
      </rPr>
      <t xml:space="preserve"> للآجل للعملاء</t>
    </r>
  </si>
  <si>
    <t>نسبة التحصيل من العملاء</t>
  </si>
  <si>
    <t xml:space="preserve">يدفع العميل خلال 30 يوم </t>
  </si>
  <si>
    <t xml:space="preserve">يدفع العميل بين 30 الى 60 يوم </t>
  </si>
  <si>
    <t xml:space="preserve">يدفع العميل اكثر من 60 يوم </t>
  </si>
  <si>
    <t xml:space="preserve">تعثر العميل عن السداد  </t>
  </si>
  <si>
    <t xml:space="preserve">الزكاة والضرائب </t>
  </si>
  <si>
    <t xml:space="preserve"> لازم هذا الرقم يساوي  100%</t>
  </si>
  <si>
    <t>ضريبة القيمة المضافة (VAT)</t>
  </si>
  <si>
    <t xml:space="preserve">الزكاة </t>
  </si>
  <si>
    <r>
      <rPr>
        <b/>
        <sz val="10"/>
        <color rgb="FF44546A"/>
        <rFont val="Gill Sans"/>
      </rPr>
      <t xml:space="preserve">في حال </t>
    </r>
    <r>
      <rPr>
        <b/>
        <u/>
        <sz val="10"/>
        <color rgb="FFFF0000"/>
        <rFont val="Gill Sans MT"/>
      </rPr>
      <t>الشراء</t>
    </r>
    <r>
      <rPr>
        <b/>
        <sz val="10"/>
        <color rgb="FF44546A"/>
        <rFont val="Gill Sans MT"/>
      </rPr>
      <t xml:space="preserve"> من الموردين بالآجل </t>
    </r>
  </si>
  <si>
    <t xml:space="preserve">نسبة السداد للموردين </t>
  </si>
  <si>
    <t xml:space="preserve">تدفع للموردين خلال 30 يوم </t>
  </si>
  <si>
    <t xml:space="preserve">تدفع للموردين بين 30 الى 60 يوم </t>
  </si>
  <si>
    <t xml:space="preserve">تدفع للموردين اكثر من 60 يوم </t>
  </si>
  <si>
    <t>السنة الأولى</t>
  </si>
  <si>
    <t>أصول ثابتة إضافية ( تريد شرائها بعد تشغيل المشروع)</t>
  </si>
  <si>
    <t>الأصول الثابنة</t>
  </si>
  <si>
    <t>الأهلاك (بالسنوات)</t>
  </si>
  <si>
    <t>شهر 1</t>
  </si>
  <si>
    <t xml:space="preserve">اجمالي السنة </t>
  </si>
  <si>
    <t xml:space="preserve">اجمالي الأصول الثابتة </t>
  </si>
  <si>
    <t>السنة الثانية</t>
  </si>
  <si>
    <t>السنة الثالة</t>
  </si>
  <si>
    <t xml:space="preserve">طريقة حساب تكاليف البضاعة المباعة </t>
  </si>
  <si>
    <r>
      <rPr>
        <b/>
        <sz val="12"/>
        <color theme="1"/>
        <rFont val="Calibri"/>
      </rPr>
      <t xml:space="preserve">تكاليف البضاعة المباعة </t>
    </r>
    <r>
      <rPr>
        <b/>
        <sz val="12"/>
        <color rgb="FFFF0000"/>
        <rFont val="Calibri"/>
      </rPr>
      <t xml:space="preserve">غالبا تكون للانشطة التي تبيع منتجات ملموسة </t>
    </r>
    <r>
      <rPr>
        <b/>
        <sz val="12"/>
        <color theme="1"/>
        <rFont val="Calibri"/>
      </rPr>
      <t>و هي تكاليف متغيرة اي كلما زاد الانتاج او المبيعات زادت التكلفة والعكس صحيح وبالأمثلة توضح:-</t>
    </r>
    <r>
      <rPr>
        <sz val="11"/>
        <color theme="1"/>
        <rFont val="Calibri"/>
      </rPr>
      <t xml:space="preserve">
1- محل يبيع ملابس كلما زادت المبيعات زادت تكاليف البضاعة المباعة لأنه راح يشتري كمية اكثر من المورد يعني يشتري من مورد 10 ريال ويبيعها في المحل ب 15 ريال وتكون تكلفة البضاعة المباعة هي 10 ريال
2-مصنع الاثاث كلما زادت المبيعات زادت تكاليف البضاعة المباعة وهي المواد الخام مثل (الخشب،الحديد،النحاس) ويكون المنتج النهائي هو الأثاث على سبيل المثال تكلفة انتاج كرسي من خشب وحديد وقماش هي 10 ريال وسعر البيع هو 15 ريال فإن تكلفة البضاعة المباعة 10 ريال
3-المطعم كلما زادت المبيعات زادت تكلفة البضاعة المباعة مثل  (اللحم، الدجاج، الخبز) ويكون المنتج النهائي ساندويش على سبيل المثال تكلفة المواد الخام (دجاج، لحم،خبز لتحضير ساندويش هي 10 ريال  وسعر البيع هو 15 ريال اي ان تكلفة البضاعة المباعة هي 10 ريال         
4- عند تحديد مبلغ عمولة لموظف المبيعات لكل عملية بيع للمنتج على سبيل المثال ان قيمة المنتج 10 ريال وتكلفة شراء المنتج من المورد 5 ريال و العمولة الى موظف المبيعات هي 1 ريال في كل عملية بيع اي ان تكلفة البضاعة المباعة للمنتج هي 6 ريال (5 ريال للمورد + 1 ريال عمولة لموظف المبيعات)                            </t>
    </r>
  </si>
  <si>
    <t>تكلفة شراء االبضاعة من المورد</t>
  </si>
  <si>
    <t>عمولة المبيعات (ان وجد)</t>
  </si>
  <si>
    <t xml:space="preserve">  </t>
  </si>
  <si>
    <t>السنة الثالثة</t>
  </si>
  <si>
    <t>التكاليف والمصروفات</t>
  </si>
  <si>
    <t>الأرباح او الخسائر</t>
  </si>
  <si>
    <t xml:space="preserve">% اجمالي هامش الربح </t>
  </si>
  <si>
    <t xml:space="preserve"> السنة 1</t>
  </si>
  <si>
    <t xml:space="preserve">مصاريف التشغيل </t>
  </si>
  <si>
    <t xml:space="preserve">اجمالي مصاريف التشغيل </t>
  </si>
  <si>
    <t>مصروفات أخرى</t>
  </si>
  <si>
    <t>اجمالي المصاريف الأخرى</t>
  </si>
  <si>
    <t xml:space="preserve">صافي الربح او الخسارة </t>
  </si>
  <si>
    <t xml:space="preserve"> هامش صافي الربح %</t>
  </si>
  <si>
    <t xml:space="preserve"> الأرباح والخسائر للسنة الأولى </t>
  </si>
  <si>
    <t>الإجمالي السنوي</t>
  </si>
  <si>
    <t>+</t>
  </si>
  <si>
    <t>VAT</t>
  </si>
  <si>
    <t>فوائد قرض البنك</t>
  </si>
  <si>
    <t>فوائد قروض وديون أخرى</t>
  </si>
  <si>
    <t>الديون المعدومة</t>
  </si>
  <si>
    <t>الزكاة</t>
  </si>
  <si>
    <t>اجمالي مصروفات أخرى</t>
  </si>
  <si>
    <t>صافي الربح</t>
  </si>
  <si>
    <t xml:space="preserve"> الأرباح والخسائر للسنة الثانية </t>
  </si>
  <si>
    <t xml:space="preserve">%  هامش الربح </t>
  </si>
  <si>
    <t xml:space="preserve"> الأرباح والخسائر للسنة الثالثة</t>
  </si>
  <si>
    <t xml:space="preserve">%  هامش اجمالي الربح </t>
  </si>
  <si>
    <t xml:space="preserve">التدفقات النقدية للسنة الأولى </t>
  </si>
  <si>
    <t xml:space="preserve">الإجمالي </t>
  </si>
  <si>
    <t xml:space="preserve">الكاش اللي دخل للمشروع </t>
  </si>
  <si>
    <t xml:space="preserve">المبيعات بالنقد </t>
  </si>
  <si>
    <t xml:space="preserve"> المبيعات بالآجل </t>
  </si>
  <si>
    <t>اجمالي الكاش اللي دخل المشروع</t>
  </si>
  <si>
    <t>الكاش اللي طلع من االمشروع</t>
  </si>
  <si>
    <t xml:space="preserve">الأصول  الثابتة  </t>
  </si>
  <si>
    <t>مخزون إضافي</t>
  </si>
  <si>
    <t xml:space="preserve">مصارف التشغيل </t>
  </si>
  <si>
    <t xml:space="preserve">الزكاة + الضريبة (VAT) </t>
  </si>
  <si>
    <t>دفعات سداد القروض</t>
  </si>
  <si>
    <t>اجمالي الكاش الخارج من المشروع</t>
  </si>
  <si>
    <t>اجمالي الكاش في البنك</t>
  </si>
  <si>
    <t xml:space="preserve">  الكاش اللي يدخل البنك شهريا</t>
  </si>
  <si>
    <t>إضافات مالية من صاحب المشروع</t>
  </si>
  <si>
    <t>رصيد الكاش في البنك</t>
  </si>
  <si>
    <t>رصيد البنك بداية السنة</t>
  </si>
  <si>
    <t>رصيد البنك نهاية السنة</t>
  </si>
  <si>
    <t xml:space="preserve">التدفقات النقدية للسنة الثانية </t>
  </si>
  <si>
    <t>دفعات القروض+ الفوائد</t>
  </si>
  <si>
    <t>التدفقات النقدية لسنة الثالة</t>
  </si>
  <si>
    <t xml:space="preserve">مبلغ القرض </t>
  </si>
  <si>
    <t>مدة سداد (الأشهر)</t>
  </si>
  <si>
    <t xml:space="preserve">الدفعة الشهرية </t>
  </si>
  <si>
    <t>الأجمالي</t>
  </si>
  <si>
    <t>الفائدة</t>
  </si>
  <si>
    <t xml:space="preserve">الأساسي </t>
  </si>
  <si>
    <t>رصيد القرض المتبقي</t>
  </si>
  <si>
    <t>مبلغ القرض او السلفة</t>
  </si>
  <si>
    <t>الاهلاك</t>
  </si>
  <si>
    <t>بداية الاهلاك</t>
  </si>
  <si>
    <t xml:space="preserve">الاهلاك الإضافي </t>
  </si>
  <si>
    <t>نهاية الاهلاك</t>
  </si>
  <si>
    <t>المصدر</t>
  </si>
  <si>
    <t>ملحوظة هامة أستخدام القروض كمصدر لتمويل المشروع طبقا للشريعة الأسلامية حرام لأنه ربا ويمكن أستخدام مصادر أخري للتمويل متوافقة مع الشريعة الأسلامية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</si>
</sst>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SAR]\ * #,##0.00_);_([$SAR]\ * \(#,##0.00\);_([$SAR]\ * &quot;-&quot;??_);_(@_)"/>
    <numFmt numFmtId="165" formatCode="_(&quot;$&quot;* #,##0_);_(&quot;$&quot;* \(#,##0\);_(&quot;$&quot;* &quot;-&quot;??_);_(@_)"/>
    <numFmt numFmtId="166" formatCode="_(* #,##0_);_(* \(#,##0\);_(* &quot;-&quot;??_);_(@_)"/>
    <numFmt numFmtId="167" formatCode="0.0%"/>
  </numFmts>
  <fonts count="49">
    <font>
      <sz val="11"/>
      <color theme="1"/>
      <name val="Arial"/>
    </font>
    <font>
      <sz val="11"/>
      <color theme="1"/>
      <name val="Calibri"/>
    </font>
    <font>
      <u/>
      <sz val="11"/>
      <color rgb="FF0563C1"/>
      <name val="Arial"/>
    </font>
    <font>
      <sz val="24"/>
      <color theme="1"/>
      <name val="Calibri"/>
    </font>
    <font>
      <sz val="12"/>
      <color theme="1"/>
      <name val="Calibri"/>
    </font>
    <font>
      <sz val="9"/>
      <color theme="1"/>
      <name val="Calibri"/>
    </font>
    <font>
      <sz val="14"/>
      <color theme="1"/>
      <name val="Calibri"/>
    </font>
    <font>
      <sz val="18"/>
      <color theme="1"/>
      <name val="Calibri"/>
    </font>
    <font>
      <u/>
      <sz val="11"/>
      <color theme="10"/>
      <name val="Arial"/>
    </font>
    <font>
      <b/>
      <sz val="14"/>
      <color theme="1"/>
      <name val="Calibri"/>
    </font>
    <font>
      <b/>
      <sz val="9"/>
      <color theme="1"/>
      <name val="Calibri"/>
    </font>
    <font>
      <b/>
      <sz val="11"/>
      <color theme="1"/>
      <name val="Calibri"/>
    </font>
    <font>
      <sz val="10"/>
      <color theme="1"/>
      <name val="Calibri"/>
    </font>
    <font>
      <b/>
      <sz val="12"/>
      <color theme="1"/>
      <name val="Calibri"/>
    </font>
    <font>
      <sz val="11"/>
      <name val="Arial"/>
    </font>
    <font>
      <b/>
      <sz val="10"/>
      <color theme="1"/>
      <name val="Calibri"/>
    </font>
    <font>
      <sz val="10"/>
      <color theme="1"/>
      <name val="Gill Sans"/>
    </font>
    <font>
      <b/>
      <sz val="10"/>
      <color theme="1"/>
      <name val="Gill Sans"/>
    </font>
    <font>
      <b/>
      <sz val="10"/>
      <color rgb="FF44546A"/>
      <name val="Gill Sans"/>
    </font>
    <font>
      <u/>
      <sz val="11"/>
      <color theme="10"/>
      <name val="Arial"/>
    </font>
    <font>
      <sz val="10"/>
      <color rgb="FF000000"/>
      <name val="Gill Sans"/>
    </font>
    <font>
      <b/>
      <sz val="10"/>
      <color rgb="FF44546A"/>
      <name val="Geo"/>
    </font>
    <font>
      <u/>
      <sz val="10"/>
      <color theme="10"/>
      <name val="Calibri"/>
    </font>
    <font>
      <u/>
      <sz val="10"/>
      <color theme="1"/>
      <name val="Arial"/>
    </font>
    <font>
      <b/>
      <sz val="18"/>
      <color theme="1"/>
      <name val="Calibri"/>
    </font>
    <font>
      <b/>
      <sz val="12"/>
      <color theme="1"/>
      <name val="Gill Sans"/>
    </font>
    <font>
      <b/>
      <sz val="11"/>
      <color theme="1"/>
      <name val="Gill Sans"/>
    </font>
    <font>
      <b/>
      <sz val="12"/>
      <color rgb="FF44546A"/>
      <name val="Gill Sans"/>
    </font>
    <font>
      <b/>
      <sz val="10"/>
      <color rgb="FF000000"/>
      <name val="Gill Sans"/>
    </font>
    <font>
      <sz val="12"/>
      <color theme="1"/>
      <name val="Gill Sans"/>
    </font>
    <font>
      <b/>
      <sz val="9"/>
      <color theme="1"/>
      <name val="Gill Sans"/>
    </font>
    <font>
      <b/>
      <sz val="9"/>
      <color rgb="FF000000"/>
      <name val="Gill Sans"/>
    </font>
    <font>
      <sz val="16"/>
      <color theme="1"/>
      <name val="Calibri"/>
    </font>
    <font>
      <b/>
      <sz val="16"/>
      <color theme="1"/>
      <name val="Calibri"/>
    </font>
    <font>
      <b/>
      <sz val="11"/>
      <color rgb="FF44546A"/>
      <name val="Gill Sans"/>
    </font>
    <font>
      <sz val="9"/>
      <color theme="1"/>
      <name val="Gill Sans"/>
    </font>
    <font>
      <sz val="9"/>
      <color rgb="FF000000"/>
      <name val="Gill Sans"/>
    </font>
    <font>
      <sz val="11"/>
      <color theme="1"/>
      <name val="Calibri"/>
    </font>
    <font>
      <sz val="11"/>
      <color rgb="FFFF0000"/>
      <name val="Calibri"/>
    </font>
    <font>
      <b/>
      <sz val="9"/>
      <color rgb="FF44546A"/>
      <name val="Gill Sans"/>
    </font>
    <font>
      <b/>
      <sz val="14"/>
      <color rgb="FFFF0000"/>
      <name val="Calibri"/>
    </font>
    <font>
      <b/>
      <u/>
      <sz val="14"/>
      <color rgb="FFFF0000"/>
      <name val="Calibri"/>
    </font>
    <font>
      <b/>
      <u/>
      <sz val="10"/>
      <color rgb="FFFF0000"/>
      <name val="Gill Sans MT"/>
    </font>
    <font>
      <b/>
      <sz val="10"/>
      <color rgb="FF44546A"/>
      <name val="Gill Sans MT"/>
    </font>
    <font>
      <b/>
      <sz val="12"/>
      <color rgb="FFFF0000"/>
      <name val="Calibri"/>
    </font>
    <font>
      <sz val="26"/>
      <color rgb="FFFF0000"/>
      <name val="Calibri"/>
      <family val="2"/>
    </font>
    <font>
      <b/>
      <sz val="12"/>
      <color rgb="FFFF0000"/>
      <name val="Calibri"/>
      <family val="2"/>
    </font>
    <font>
      <b/>
      <sz val="12"/>
      <color theme="1"/>
      <name val="Calibri"/>
      <family val="2"/>
    </font>
    <font>
      <sz val="12"/>
      <color theme="1"/>
      <name val="Arial"/>
      <family val="2"/>
    </font>
  </fonts>
  <fills count="16">
    <fill>
      <patternFill patternType="none"/>
    </fill>
    <fill>
      <patternFill patternType="gray125"/>
    </fill>
    <fill>
      <patternFill patternType="solid">
        <fgColor theme="5"/>
        <bgColor theme="5"/>
      </patternFill>
    </fill>
    <fill>
      <patternFill patternType="solid">
        <fgColor rgb="FF92D050"/>
        <bgColor rgb="FF92D050"/>
      </patternFill>
    </fill>
    <fill>
      <patternFill patternType="solid">
        <fgColor rgb="FFFFFF00"/>
        <bgColor rgb="FFFFFF00"/>
      </patternFill>
    </fill>
    <fill>
      <patternFill patternType="solid">
        <fgColor rgb="FF9CC2E5"/>
        <bgColor rgb="FF9CC2E5"/>
      </patternFill>
    </fill>
    <fill>
      <patternFill patternType="solid">
        <fgColor rgb="FFD8D8D8"/>
        <bgColor rgb="FFD8D8D8"/>
      </patternFill>
    </fill>
    <fill>
      <patternFill patternType="solid">
        <fgColor rgb="FFFEF2CB"/>
        <bgColor rgb="FFFEF2CB"/>
      </patternFill>
    </fill>
    <fill>
      <patternFill patternType="solid">
        <fgColor rgb="FFBFBFBF"/>
        <bgColor rgb="FFBFBFBF"/>
      </patternFill>
    </fill>
    <fill>
      <patternFill patternType="solid">
        <fgColor rgb="FFC5E0B3"/>
        <bgColor rgb="FFC5E0B3"/>
      </patternFill>
    </fill>
    <fill>
      <patternFill patternType="solid">
        <fgColor rgb="FFDADADA"/>
        <bgColor rgb="FFDADADA"/>
      </patternFill>
    </fill>
    <fill>
      <patternFill patternType="solid">
        <fgColor rgb="FFFFC95B"/>
        <bgColor rgb="FFFFC95B"/>
      </patternFill>
    </fill>
    <fill>
      <patternFill patternType="solid">
        <fgColor theme="0"/>
        <bgColor theme="0"/>
      </patternFill>
    </fill>
    <fill>
      <patternFill patternType="solid">
        <fgColor rgb="FFFFFFFF"/>
        <bgColor rgb="FFFFFFFF"/>
      </patternFill>
    </fill>
    <fill>
      <patternFill patternType="solid">
        <fgColor rgb="FFFFC000"/>
        <bgColor rgb="FFFFC000"/>
      </patternFill>
    </fill>
    <fill>
      <patternFill patternType="solid">
        <fgColor rgb="FFFFFF00"/>
        <bgColor indexed="64"/>
      </patternFill>
    </fill>
  </fills>
  <borders count="39">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ck">
        <color rgb="FF44546A"/>
      </bottom>
      <diagonal/>
    </border>
    <border>
      <left/>
      <right/>
      <top style="thin">
        <color rgb="FF000000"/>
      </top>
      <bottom style="thick">
        <color rgb="FF44546A"/>
      </bottom>
      <diagonal/>
    </border>
    <border>
      <left/>
      <right style="thin">
        <color rgb="FF000000"/>
      </right>
      <top style="thin">
        <color rgb="FF000000"/>
      </top>
      <bottom style="thick">
        <color rgb="FF44546A"/>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ck">
        <color rgb="FF44546A"/>
      </bottom>
      <diagonal/>
    </border>
    <border>
      <left/>
      <right/>
      <top style="thin">
        <color rgb="FF000000"/>
      </top>
      <bottom style="thick">
        <color rgb="FF44546A"/>
      </bottom>
      <diagonal/>
    </border>
    <border>
      <left/>
      <right/>
      <top style="thin">
        <color rgb="FF000000"/>
      </top>
      <bottom style="thick">
        <color rgb="FF44546A"/>
      </bottom>
      <diagonal/>
    </border>
    <border>
      <left/>
      <right/>
      <top style="thin">
        <color rgb="FF000000"/>
      </top>
      <bottom/>
      <diagonal/>
    </border>
    <border>
      <left/>
      <right/>
      <top style="thin">
        <color rgb="FF000000"/>
      </top>
      <bottom/>
      <diagonal/>
    </border>
    <border>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ck">
        <color rgb="FF44546A"/>
      </bottom>
      <diagonal/>
    </border>
    <border>
      <left style="thin">
        <color rgb="FF000000"/>
      </left>
      <right/>
      <top style="thick">
        <color rgb="FF44546A"/>
      </top>
      <bottom style="thin">
        <color rgb="FF000000"/>
      </bottom>
      <diagonal/>
    </border>
    <border>
      <left/>
      <right/>
      <top style="thick">
        <color rgb="FF44546A"/>
      </top>
      <bottom style="thin">
        <color rgb="FF000000"/>
      </bottom>
      <diagonal/>
    </border>
    <border>
      <left/>
      <right/>
      <top style="thick">
        <color rgb="FF44546A"/>
      </top>
      <bottom style="thin">
        <color rgb="FF000000"/>
      </bottom>
      <diagonal/>
    </border>
    <border>
      <left/>
      <right style="thin">
        <color rgb="FF000000"/>
      </right>
      <top style="thick">
        <color rgb="FF44546A"/>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77">
    <xf numFmtId="0" fontId="0" fillId="0" borderId="0" xfId="0" applyFont="1" applyAlignment="1"/>
    <xf numFmtId="0" fontId="1" fillId="2" borderId="1" xfId="0" applyFont="1" applyFill="1" applyBorder="1"/>
    <xf numFmtId="0" fontId="1" fillId="3" borderId="1" xfId="0" applyFont="1" applyFill="1" applyBorder="1"/>
    <xf numFmtId="0" fontId="1" fillId="4" borderId="1" xfId="0" applyFont="1" applyFill="1" applyBorder="1"/>
    <xf numFmtId="0" fontId="4" fillId="0" borderId="0" xfId="0" applyFont="1"/>
    <xf numFmtId="0" fontId="5" fillId="0" borderId="0" xfId="0" applyFont="1"/>
    <xf numFmtId="0" fontId="4" fillId="0" borderId="0" xfId="0" applyFont="1" applyAlignment="1">
      <alignment horizontal="center"/>
    </xf>
    <xf numFmtId="0" fontId="5" fillId="0" borderId="0" xfId="0" applyFont="1" applyAlignment="1">
      <alignment horizontal="center"/>
    </xf>
    <xf numFmtId="0" fontId="5" fillId="5" borderId="1" xfId="0" applyFont="1" applyFill="1" applyBorder="1" applyAlignment="1">
      <alignment horizontal="center"/>
    </xf>
    <xf numFmtId="0" fontId="5" fillId="5" borderId="1" xfId="0" applyFont="1" applyFill="1" applyBorder="1" applyAlignment="1">
      <alignment horizontal="center"/>
    </xf>
    <xf numFmtId="0" fontId="5" fillId="6" borderId="1" xfId="0" applyFont="1" applyFill="1" applyBorder="1" applyAlignment="1">
      <alignment horizontal="center"/>
    </xf>
    <xf numFmtId="0" fontId="5" fillId="6" borderId="1" xfId="0" applyFont="1" applyFill="1" applyBorder="1" applyAlignment="1">
      <alignment horizontal="center"/>
    </xf>
    <xf numFmtId="164" fontId="5" fillId="6" borderId="1" xfId="0" applyNumberFormat="1" applyFont="1" applyFill="1" applyBorder="1" applyAlignment="1">
      <alignment horizontal="center"/>
    </xf>
    <xf numFmtId="0" fontId="5" fillId="0" borderId="0" xfId="0" applyFont="1" applyAlignment="1">
      <alignment horizontal="center"/>
    </xf>
    <xf numFmtId="44" fontId="5" fillId="7" borderId="1" xfId="0" applyNumberFormat="1" applyFont="1" applyFill="1" applyBorder="1" applyAlignment="1">
      <alignment horizontal="center"/>
    </xf>
    <xf numFmtId="0" fontId="6" fillId="0" borderId="0" xfId="0" applyFont="1" applyAlignment="1">
      <alignment horizontal="center"/>
    </xf>
    <xf numFmtId="164" fontId="5" fillId="5" borderId="1" xfId="0" applyNumberFormat="1" applyFont="1" applyFill="1" applyBorder="1" applyAlignment="1">
      <alignment horizontal="center"/>
    </xf>
    <xf numFmtId="44" fontId="5" fillId="5" borderId="1" xfId="0" applyNumberFormat="1" applyFont="1" applyFill="1" applyBorder="1" applyAlignment="1">
      <alignment horizontal="center"/>
    </xf>
    <xf numFmtId="0" fontId="6" fillId="0" borderId="0" xfId="0" applyFont="1"/>
    <xf numFmtId="0" fontId="5" fillId="6" borderId="1" xfId="0" applyFont="1" applyFill="1" applyBorder="1" applyAlignment="1"/>
    <xf numFmtId="0" fontId="5" fillId="6" borderId="1" xfId="0" applyFont="1" applyFill="1" applyBorder="1"/>
    <xf numFmtId="0" fontId="5" fillId="0" borderId="0" xfId="0" applyFont="1" applyAlignment="1"/>
    <xf numFmtId="165" fontId="5" fillId="7" borderId="1" xfId="0" applyNumberFormat="1" applyFont="1" applyFill="1" applyBorder="1"/>
    <xf numFmtId="165" fontId="5" fillId="0" borderId="0" xfId="0" applyNumberFormat="1" applyFont="1"/>
    <xf numFmtId="0" fontId="9" fillId="0" borderId="0" xfId="0" applyFont="1"/>
    <xf numFmtId="0" fontId="10" fillId="5" borderId="1" xfId="0" applyFont="1" applyFill="1" applyBorder="1" applyAlignment="1"/>
    <xf numFmtId="0" fontId="10" fillId="5" borderId="1" xfId="0" applyFont="1" applyFill="1" applyBorder="1"/>
    <xf numFmtId="165" fontId="10" fillId="5" borderId="1" xfId="0" applyNumberFormat="1" applyFont="1" applyFill="1" applyBorder="1"/>
    <xf numFmtId="0" fontId="10" fillId="0" borderId="0" xfId="0" applyFont="1"/>
    <xf numFmtId="165" fontId="10" fillId="0" borderId="0" xfId="0" applyNumberFormat="1" applyFont="1"/>
    <xf numFmtId="0" fontId="11" fillId="0" borderId="0" xfId="0" applyFont="1" applyAlignment="1"/>
    <xf numFmtId="165" fontId="12" fillId="0" borderId="0" xfId="0" applyNumberFormat="1" applyFont="1"/>
    <xf numFmtId="0" fontId="9" fillId="8" borderId="1" xfId="0" applyFont="1" applyFill="1" applyBorder="1" applyAlignment="1"/>
    <xf numFmtId="0" fontId="10" fillId="8" borderId="1" xfId="0" applyFont="1" applyFill="1" applyBorder="1"/>
    <xf numFmtId="165" fontId="10" fillId="8" borderId="1" xfId="0" applyNumberFormat="1" applyFont="1" applyFill="1" applyBorder="1"/>
    <xf numFmtId="0" fontId="13" fillId="9" borderId="1" xfId="0" applyFont="1" applyFill="1" applyBorder="1" applyAlignment="1"/>
    <xf numFmtId="0" fontId="10" fillId="9" borderId="1" xfId="0" applyFont="1" applyFill="1" applyBorder="1"/>
    <xf numFmtId="0" fontId="10" fillId="9" borderId="1" xfId="0" applyFont="1" applyFill="1" applyBorder="1" applyAlignment="1">
      <alignment horizontal="center"/>
    </xf>
    <xf numFmtId="9" fontId="5" fillId="0" borderId="0" xfId="0" applyNumberFormat="1" applyFont="1" applyAlignment="1">
      <alignment horizontal="center"/>
    </xf>
    <xf numFmtId="44" fontId="5" fillId="0" borderId="0" xfId="0" applyNumberFormat="1" applyFont="1"/>
    <xf numFmtId="44" fontId="5" fillId="0" borderId="0" xfId="0" applyNumberFormat="1" applyFont="1" applyAlignment="1">
      <alignment horizontal="center"/>
    </xf>
    <xf numFmtId="0" fontId="4" fillId="8" borderId="1" xfId="0" applyFont="1" applyFill="1" applyBorder="1" applyAlignment="1"/>
    <xf numFmtId="0" fontId="5" fillId="8" borderId="1" xfId="0" applyFont="1" applyFill="1" applyBorder="1"/>
    <xf numFmtId="165" fontId="5" fillId="8" borderId="1" xfId="0" applyNumberFormat="1" applyFont="1" applyFill="1" applyBorder="1"/>
    <xf numFmtId="0" fontId="12" fillId="0" borderId="0" xfId="0" applyFont="1"/>
    <xf numFmtId="0" fontId="12" fillId="0" borderId="0" xfId="0" applyFont="1" applyAlignment="1"/>
    <xf numFmtId="0" fontId="15" fillId="0" borderId="0" xfId="0" applyFont="1"/>
    <xf numFmtId="0" fontId="15" fillId="0" borderId="0" xfId="0" applyFont="1" applyAlignment="1">
      <alignment horizontal="center"/>
    </xf>
    <xf numFmtId="10" fontId="16" fillId="0" borderId="0" xfId="0" applyNumberFormat="1" applyFont="1" applyAlignment="1">
      <alignment horizontal="left" vertical="center" readingOrder="2"/>
    </xf>
    <xf numFmtId="0" fontId="17" fillId="0" borderId="0" xfId="0" applyFont="1" applyAlignment="1">
      <alignment horizontal="right" vertical="center" readingOrder="2"/>
    </xf>
    <xf numFmtId="0" fontId="12" fillId="10" borderId="1" xfId="0" applyFont="1" applyFill="1" applyBorder="1" applyAlignment="1">
      <alignment horizontal="center"/>
    </xf>
    <xf numFmtId="0" fontId="17" fillId="7" borderId="8" xfId="0" applyFont="1" applyFill="1" applyBorder="1" applyAlignment="1">
      <alignment horizontal="center" vertical="center" wrapText="1"/>
    </xf>
    <xf numFmtId="0" fontId="17" fillId="7" borderId="8" xfId="0" applyFont="1" applyFill="1" applyBorder="1" applyAlignment="1">
      <alignment horizontal="center" wrapText="1"/>
    </xf>
    <xf numFmtId="0" fontId="19" fillId="7" borderId="8" xfId="0" applyFont="1" applyFill="1" applyBorder="1" applyAlignment="1">
      <alignment horizontal="center" vertical="center" wrapText="1"/>
    </xf>
    <xf numFmtId="0" fontId="16" fillId="11" borderId="12" xfId="0" applyFont="1" applyFill="1" applyBorder="1" applyAlignment="1">
      <alignment horizontal="right" vertical="center"/>
    </xf>
    <xf numFmtId="165" fontId="20" fillId="11" borderId="12" xfId="0" applyNumberFormat="1" applyFont="1" applyFill="1" applyBorder="1"/>
    <xf numFmtId="165" fontId="16" fillId="11" borderId="12" xfId="0" applyNumberFormat="1" applyFont="1" applyFill="1" applyBorder="1" applyAlignment="1">
      <alignment horizontal="right" vertical="center"/>
    </xf>
    <xf numFmtId="0" fontId="12" fillId="0" borderId="0" xfId="0" applyFont="1" applyAlignment="1">
      <alignment horizontal="center"/>
    </xf>
    <xf numFmtId="44" fontId="20" fillId="11" borderId="12" xfId="0" applyNumberFormat="1" applyFont="1" applyFill="1" applyBorder="1"/>
    <xf numFmtId="44" fontId="12" fillId="0" borderId="0" xfId="0" applyNumberFormat="1" applyFont="1"/>
    <xf numFmtId="44" fontId="12" fillId="0" borderId="0" xfId="0" applyNumberFormat="1" applyFont="1" applyAlignment="1">
      <alignment horizontal="center"/>
    </xf>
    <xf numFmtId="0" fontId="15" fillId="3" borderId="1" xfId="0" applyFont="1" applyFill="1" applyBorder="1" applyAlignment="1"/>
    <xf numFmtId="41" fontId="16" fillId="0" borderId="14" xfId="0" applyNumberFormat="1" applyFont="1" applyBorder="1" applyAlignment="1">
      <alignment horizontal="center"/>
    </xf>
    <xf numFmtId="41" fontId="16" fillId="0" borderId="14" xfId="0" applyNumberFormat="1" applyFont="1" applyBorder="1"/>
    <xf numFmtId="166" fontId="16" fillId="0" borderId="12" xfId="0" applyNumberFormat="1" applyFont="1" applyBorder="1" applyAlignment="1">
      <alignment horizontal="right" vertical="center"/>
    </xf>
    <xf numFmtId="43" fontId="12" fillId="0" borderId="0" xfId="0" applyNumberFormat="1" applyFont="1"/>
    <xf numFmtId="165" fontId="12" fillId="3" borderId="1" xfId="0" applyNumberFormat="1" applyFont="1" applyFill="1" applyBorder="1"/>
    <xf numFmtId="0" fontId="12" fillId="0" borderId="13" xfId="0" applyFont="1" applyBorder="1"/>
    <xf numFmtId="0" fontId="22" fillId="7" borderId="8" xfId="0" applyFont="1" applyFill="1" applyBorder="1" applyAlignment="1">
      <alignment horizontal="center" vertical="center" wrapText="1"/>
    </xf>
    <xf numFmtId="0" fontId="12" fillId="0" borderId="0" xfId="0" applyFont="1" applyAlignment="1">
      <alignment horizontal="center"/>
    </xf>
    <xf numFmtId="165" fontId="12" fillId="0" borderId="0" xfId="0" applyNumberFormat="1" applyFont="1" applyAlignment="1">
      <alignment horizontal="center" vertical="center"/>
    </xf>
    <xf numFmtId="44" fontId="12" fillId="0" borderId="0" xfId="0" applyNumberFormat="1" applyFont="1" applyAlignment="1">
      <alignment horizontal="center" vertical="center"/>
    </xf>
    <xf numFmtId="165" fontId="23" fillId="0" borderId="0" xfId="0" applyNumberFormat="1" applyFont="1"/>
    <xf numFmtId="0" fontId="15" fillId="3" borderId="1" xfId="0" applyFont="1" applyFill="1" applyBorder="1" applyAlignment="1">
      <alignment horizontal="center"/>
    </xf>
    <xf numFmtId="41" fontId="12" fillId="0" borderId="0" xfId="0" applyNumberFormat="1" applyFont="1"/>
    <xf numFmtId="9" fontId="16" fillId="11" borderId="12" xfId="0" applyNumberFormat="1" applyFont="1" applyFill="1" applyBorder="1" applyAlignment="1">
      <alignment horizontal="right" vertical="center"/>
    </xf>
    <xf numFmtId="0" fontId="18" fillId="10" borderId="20" xfId="0" applyFont="1" applyFill="1" applyBorder="1"/>
    <xf numFmtId="0" fontId="12" fillId="10" borderId="1" xfId="0" applyFont="1" applyFill="1" applyBorder="1" applyAlignment="1"/>
    <xf numFmtId="0" fontId="13" fillId="3" borderId="1" xfId="0" applyFont="1" applyFill="1" applyBorder="1" applyAlignment="1">
      <alignment horizontal="center"/>
    </xf>
    <xf numFmtId="0" fontId="13" fillId="3" borderId="1" xfId="0" applyFont="1" applyFill="1" applyBorder="1" applyAlignment="1"/>
    <xf numFmtId="165" fontId="6" fillId="3" borderId="1" xfId="0" applyNumberFormat="1" applyFont="1" applyFill="1" applyBorder="1" applyAlignment="1">
      <alignment horizontal="center" vertical="center"/>
    </xf>
    <xf numFmtId="0" fontId="18" fillId="0" borderId="5" xfId="0" applyFont="1" applyBorder="1"/>
    <xf numFmtId="0" fontId="18" fillId="0" borderId="6" xfId="0" applyFont="1" applyBorder="1"/>
    <xf numFmtId="0" fontId="18" fillId="0" borderId="7" xfId="0" applyFont="1" applyBorder="1"/>
    <xf numFmtId="0" fontId="18" fillId="0" borderId="0" xfId="0" applyFont="1" applyAlignment="1">
      <alignment horizontal="center"/>
    </xf>
    <xf numFmtId="41" fontId="12" fillId="3" borderId="1" xfId="0" applyNumberFormat="1" applyFont="1" applyFill="1" applyBorder="1"/>
    <xf numFmtId="166" fontId="12" fillId="3" borderId="1" xfId="0" applyNumberFormat="1" applyFont="1" applyFill="1" applyBorder="1"/>
    <xf numFmtId="0" fontId="1" fillId="0" borderId="0" xfId="0" applyFont="1" applyAlignment="1">
      <alignment wrapText="1"/>
    </xf>
    <xf numFmtId="41" fontId="1" fillId="0" borderId="0" xfId="0" applyNumberFormat="1" applyFont="1" applyAlignment="1">
      <alignment wrapText="1"/>
    </xf>
    <xf numFmtId="165" fontId="1" fillId="0" borderId="0" xfId="0" applyNumberFormat="1" applyFont="1" applyAlignment="1">
      <alignment wrapText="1"/>
    </xf>
    <xf numFmtId="41" fontId="1" fillId="0" borderId="0" xfId="0" applyNumberFormat="1" applyFont="1" applyAlignment="1">
      <alignment wrapText="1"/>
    </xf>
    <xf numFmtId="0" fontId="1" fillId="0" borderId="0" xfId="0" applyFont="1" applyAlignment="1">
      <alignment wrapText="1"/>
    </xf>
    <xf numFmtId="0" fontId="13" fillId="0" borderId="19" xfId="0" applyFont="1" applyBorder="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1" fillId="10" borderId="1" xfId="0" applyFont="1" applyFill="1" applyBorder="1" applyAlignment="1">
      <alignment horizontal="center"/>
    </xf>
    <xf numFmtId="0" fontId="26" fillId="3" borderId="8" xfId="0" applyFont="1" applyFill="1" applyBorder="1" applyAlignment="1">
      <alignment horizontal="center" vertical="center" wrapText="1"/>
    </xf>
    <xf numFmtId="165" fontId="4" fillId="0" borderId="0" xfId="0" applyNumberFormat="1" applyFont="1"/>
    <xf numFmtId="0" fontId="1" fillId="3" borderId="26" xfId="0" applyFont="1" applyFill="1" applyBorder="1" applyAlignment="1">
      <alignment horizontal="center"/>
    </xf>
    <xf numFmtId="165" fontId="1" fillId="3" borderId="1" xfId="0" applyNumberFormat="1" applyFont="1" applyFill="1" applyBorder="1"/>
    <xf numFmtId="165" fontId="9" fillId="3" borderId="1" xfId="0" applyNumberFormat="1" applyFont="1" applyFill="1" applyBorder="1"/>
    <xf numFmtId="0" fontId="17" fillId="0" borderId="27" xfId="0" applyFont="1" applyBorder="1" applyAlignment="1"/>
    <xf numFmtId="0" fontId="17" fillId="0" borderId="27" xfId="0" applyFont="1" applyBorder="1" applyAlignment="1">
      <alignment horizontal="center"/>
    </xf>
    <xf numFmtId="0" fontId="20" fillId="13" borderId="12" xfId="0" applyFont="1" applyFill="1" applyBorder="1" applyAlignment="1"/>
    <xf numFmtId="9" fontId="20" fillId="11" borderId="12" xfId="0" applyNumberFormat="1" applyFont="1" applyFill="1" applyBorder="1"/>
    <xf numFmtId="9" fontId="1" fillId="0" borderId="0" xfId="0" applyNumberFormat="1" applyFont="1"/>
    <xf numFmtId="0" fontId="28" fillId="0" borderId="12" xfId="0" applyFont="1" applyBorder="1" applyAlignment="1">
      <alignment horizontal="right"/>
    </xf>
    <xf numFmtId="9" fontId="28" fillId="0" borderId="12" xfId="0" applyNumberFormat="1" applyFont="1" applyBorder="1"/>
    <xf numFmtId="0" fontId="29" fillId="0" borderId="27" xfId="0" applyFont="1" applyBorder="1" applyAlignment="1"/>
    <xf numFmtId="9" fontId="29" fillId="11" borderId="8" xfId="0" applyNumberFormat="1" applyFont="1" applyFill="1" applyBorder="1"/>
    <xf numFmtId="167" fontId="29" fillId="11" borderId="8" xfId="0" applyNumberFormat="1" applyFont="1" applyFill="1" applyBorder="1"/>
    <xf numFmtId="0" fontId="30" fillId="0" borderId="27" xfId="0" applyFont="1" applyBorder="1" applyAlignment="1">
      <alignment horizontal="center"/>
    </xf>
    <xf numFmtId="0" fontId="31" fillId="0" borderId="12" xfId="0" applyFont="1" applyBorder="1" applyAlignment="1">
      <alignment horizontal="right"/>
    </xf>
    <xf numFmtId="9" fontId="31" fillId="0" borderId="12" xfId="0" applyNumberFormat="1" applyFont="1" applyBorder="1"/>
    <xf numFmtId="0" fontId="31" fillId="0" borderId="0" xfId="0" applyFont="1" applyAlignment="1">
      <alignment horizontal="right"/>
    </xf>
    <xf numFmtId="9" fontId="31" fillId="0" borderId="0" xfId="0" applyNumberFormat="1" applyFont="1"/>
    <xf numFmtId="0" fontId="33" fillId="0" borderId="0" xfId="0" applyFont="1"/>
    <xf numFmtId="0" fontId="33" fillId="0" borderId="28" xfId="0" applyFont="1" applyBorder="1"/>
    <xf numFmtId="0" fontId="17" fillId="0" borderId="29" xfId="0" applyFont="1" applyBorder="1" applyAlignment="1">
      <alignment horizontal="center" vertical="center"/>
    </xf>
    <xf numFmtId="0" fontId="17" fillId="0" borderId="19" xfId="0" applyFont="1" applyBorder="1" applyAlignment="1">
      <alignment horizontal="center" vertical="center" wrapText="1"/>
    </xf>
    <xf numFmtId="0" fontId="12" fillId="12" borderId="1" xfId="0" applyFont="1" applyFill="1" applyBorder="1" applyAlignment="1">
      <alignment horizontal="center"/>
    </xf>
    <xf numFmtId="0" fontId="17" fillId="0" borderId="29" xfId="0" applyFont="1" applyBorder="1" applyAlignment="1">
      <alignment horizontal="center" vertical="center" wrapText="1"/>
    </xf>
    <xf numFmtId="41" fontId="35" fillId="0" borderId="12" xfId="0" applyNumberFormat="1" applyFont="1" applyBorder="1" applyAlignment="1">
      <alignment horizontal="center"/>
    </xf>
    <xf numFmtId="41" fontId="35" fillId="11" borderId="12" xfId="0" applyNumberFormat="1" applyFont="1" applyFill="1" applyBorder="1" applyAlignment="1">
      <alignment horizontal="center"/>
    </xf>
    <xf numFmtId="41" fontId="36" fillId="11" borderId="12" xfId="0" applyNumberFormat="1" applyFont="1" applyFill="1" applyBorder="1"/>
    <xf numFmtId="42" fontId="35" fillId="0" borderId="14" xfId="0" applyNumberFormat="1" applyFont="1" applyBorder="1"/>
    <xf numFmtId="41" fontId="35" fillId="11" borderId="30" xfId="0" applyNumberFormat="1" applyFont="1" applyFill="1" applyBorder="1" applyAlignment="1">
      <alignment horizontal="center"/>
    </xf>
    <xf numFmtId="41" fontId="36" fillId="11" borderId="30" xfId="0" applyNumberFormat="1" applyFont="1" applyFill="1" applyBorder="1"/>
    <xf numFmtId="0" fontId="15" fillId="0" borderId="0" xfId="0" applyFont="1" applyAlignment="1">
      <alignment horizontal="left"/>
    </xf>
    <xf numFmtId="42" fontId="35" fillId="0" borderId="12" xfId="0" applyNumberFormat="1" applyFont="1" applyBorder="1"/>
    <xf numFmtId="0" fontId="15" fillId="0" borderId="0" xfId="0" applyFont="1" applyAlignment="1">
      <alignment horizontal="center"/>
    </xf>
    <xf numFmtId="0" fontId="1" fillId="0" borderId="0" xfId="0" applyFont="1"/>
    <xf numFmtId="0" fontId="37" fillId="0" borderId="0" xfId="0" applyFont="1"/>
    <xf numFmtId="0" fontId="35" fillId="0" borderId="0" xfId="0" applyFont="1"/>
    <xf numFmtId="41" fontId="1" fillId="0" borderId="0" xfId="0" applyNumberFormat="1" applyFont="1"/>
    <xf numFmtId="42" fontId="1" fillId="0" borderId="0" xfId="0" applyNumberFormat="1" applyFont="1"/>
    <xf numFmtId="0" fontId="37" fillId="0" borderId="0" xfId="0" applyFont="1" applyAlignment="1"/>
    <xf numFmtId="166" fontId="1" fillId="0" borderId="0" xfId="0" applyNumberFormat="1" applyFont="1"/>
    <xf numFmtId="0" fontId="1" fillId="0" borderId="0" xfId="0" applyFont="1" applyAlignment="1">
      <alignment horizontal="right"/>
    </xf>
    <xf numFmtId="166" fontId="1" fillId="0" borderId="0" xfId="0" applyNumberFormat="1" applyFont="1" applyAlignment="1">
      <alignment horizontal="right"/>
    </xf>
    <xf numFmtId="166" fontId="1" fillId="0" borderId="0" xfId="0" applyNumberFormat="1" applyFont="1" applyAlignment="1"/>
    <xf numFmtId="0" fontId="18" fillId="12" borderId="31" xfId="0" applyFont="1" applyFill="1" applyBorder="1" applyAlignment="1">
      <alignment wrapText="1"/>
    </xf>
    <xf numFmtId="0" fontId="18" fillId="12" borderId="31" xfId="0" applyFont="1" applyFill="1" applyBorder="1" applyAlignment="1">
      <alignment wrapText="1"/>
    </xf>
    <xf numFmtId="0" fontId="1" fillId="14" borderId="1" xfId="0" applyFont="1" applyFill="1" applyBorder="1"/>
    <xf numFmtId="41" fontId="16" fillId="0" borderId="12" xfId="0" applyNumberFormat="1" applyFont="1" applyBorder="1" applyAlignment="1">
      <alignment horizontal="center" vertical="center"/>
    </xf>
    <xf numFmtId="41" fontId="16" fillId="0" borderId="12" xfId="0" applyNumberFormat="1" applyFont="1" applyBorder="1"/>
    <xf numFmtId="42" fontId="17" fillId="6" borderId="12" xfId="0" applyNumberFormat="1" applyFont="1" applyFill="1" applyBorder="1"/>
    <xf numFmtId="42" fontId="17" fillId="13" borderId="12" xfId="0" applyNumberFormat="1" applyFont="1" applyFill="1" applyBorder="1" applyAlignment="1">
      <alignment horizontal="left"/>
    </xf>
    <xf numFmtId="42" fontId="17" fillId="0" borderId="12" xfId="0" applyNumberFormat="1" applyFont="1" applyBorder="1"/>
    <xf numFmtId="42" fontId="17" fillId="13" borderId="12" xfId="0" applyNumberFormat="1" applyFont="1" applyFill="1" applyBorder="1" applyAlignment="1">
      <alignment horizontal="left"/>
    </xf>
    <xf numFmtId="41" fontId="17" fillId="0" borderId="12" xfId="0" applyNumberFormat="1" applyFont="1" applyBorder="1"/>
    <xf numFmtId="41" fontId="17" fillId="6" borderId="12" xfId="0" applyNumberFormat="1" applyFont="1" applyFill="1" applyBorder="1"/>
    <xf numFmtId="0" fontId="17" fillId="12" borderId="12" xfId="0" applyFont="1" applyFill="1" applyBorder="1" applyAlignment="1">
      <alignment horizontal="left"/>
    </xf>
    <xf numFmtId="42" fontId="17" fillId="12" borderId="12" xfId="0" applyNumberFormat="1" applyFont="1" applyFill="1" applyBorder="1"/>
    <xf numFmtId="0" fontId="17" fillId="0" borderId="12" xfId="0" applyFont="1" applyBorder="1" applyAlignment="1">
      <alignment horizontal="left"/>
    </xf>
    <xf numFmtId="9" fontId="17" fillId="0" borderId="12" xfId="0" applyNumberFormat="1" applyFont="1" applyBorder="1"/>
    <xf numFmtId="9" fontId="17" fillId="6" borderId="12" xfId="0" applyNumberFormat="1" applyFont="1" applyFill="1" applyBorder="1"/>
    <xf numFmtId="0" fontId="16" fillId="0" borderId="12" xfId="0" applyFont="1" applyBorder="1" applyAlignment="1">
      <alignment horizontal="center"/>
    </xf>
    <xf numFmtId="41" fontId="16" fillId="0" borderId="12" xfId="0" applyNumberFormat="1" applyFont="1" applyBorder="1" applyAlignment="1">
      <alignment horizontal="left"/>
    </xf>
    <xf numFmtId="0" fontId="16" fillId="13" borderId="12" xfId="0" applyFont="1" applyFill="1" applyBorder="1" applyAlignment="1">
      <alignment horizontal="center"/>
    </xf>
    <xf numFmtId="41" fontId="16" fillId="13" borderId="12" xfId="0" applyNumberFormat="1" applyFont="1" applyFill="1" applyBorder="1" applyAlignment="1">
      <alignment horizontal="center"/>
    </xf>
    <xf numFmtId="41" fontId="16" fillId="0" borderId="12" xfId="0" applyNumberFormat="1" applyFont="1" applyBorder="1" applyAlignment="1">
      <alignment horizontal="center"/>
    </xf>
    <xf numFmtId="0" fontId="16" fillId="0" borderId="12" xfId="0" applyFont="1" applyBorder="1" applyAlignment="1">
      <alignment horizontal="center"/>
    </xf>
    <xf numFmtId="42" fontId="16" fillId="0" borderId="12" xfId="0" applyNumberFormat="1" applyFont="1" applyBorder="1"/>
    <xf numFmtId="0" fontId="38" fillId="0" borderId="0" xfId="0" applyFont="1"/>
    <xf numFmtId="9" fontId="11" fillId="0" borderId="0" xfId="0" applyNumberFormat="1" applyFont="1"/>
    <xf numFmtId="41" fontId="16" fillId="0" borderId="12" xfId="0" applyNumberFormat="1" applyFont="1" applyBorder="1" applyAlignment="1">
      <alignment horizontal="center"/>
    </xf>
    <xf numFmtId="165" fontId="16" fillId="0" borderId="12" xfId="0" applyNumberFormat="1" applyFont="1" applyBorder="1"/>
    <xf numFmtId="0" fontId="17" fillId="13" borderId="12" xfId="0" applyFont="1" applyFill="1" applyBorder="1" applyAlignment="1">
      <alignment horizontal="left"/>
    </xf>
    <xf numFmtId="41" fontId="17" fillId="0" borderId="12" xfId="0" applyNumberFormat="1" applyFont="1" applyBorder="1" applyAlignment="1">
      <alignment horizontal="left"/>
    </xf>
    <xf numFmtId="0" fontId="17" fillId="6" borderId="36" xfId="0" applyFont="1" applyFill="1" applyBorder="1" applyAlignment="1"/>
    <xf numFmtId="0" fontId="17" fillId="6" borderId="37" xfId="0" applyFont="1" applyFill="1" applyBorder="1"/>
    <xf numFmtId="0" fontId="17" fillId="6" borderId="38" xfId="0" applyFont="1" applyFill="1" applyBorder="1"/>
    <xf numFmtId="1" fontId="16" fillId="13" borderId="12" xfId="0" applyNumberFormat="1" applyFont="1" applyFill="1" applyBorder="1" applyAlignment="1">
      <alignment horizontal="center"/>
    </xf>
    <xf numFmtId="0" fontId="39" fillId="12" borderId="31" xfId="0" applyFont="1" applyFill="1" applyBorder="1" applyAlignment="1">
      <alignment wrapText="1"/>
    </xf>
    <xf numFmtId="0" fontId="18" fillId="12" borderId="31" xfId="0" applyFont="1" applyFill="1" applyBorder="1" applyAlignment="1">
      <alignment horizontal="center" wrapText="1"/>
    </xf>
    <xf numFmtId="0" fontId="39" fillId="12" borderId="31" xfId="0" applyFont="1" applyFill="1" applyBorder="1" applyAlignment="1">
      <alignment horizontal="center" wrapText="1"/>
    </xf>
    <xf numFmtId="0" fontId="35" fillId="0" borderId="12" xfId="0" applyFont="1" applyBorder="1" applyAlignment="1">
      <alignment horizontal="center"/>
    </xf>
    <xf numFmtId="41" fontId="35" fillId="0" borderId="12" xfId="0" applyNumberFormat="1" applyFont="1" applyBorder="1"/>
    <xf numFmtId="0" fontId="30" fillId="0" borderId="12" xfId="0" applyFont="1" applyBorder="1" applyAlignment="1">
      <alignment horizontal="left"/>
    </xf>
    <xf numFmtId="42" fontId="30" fillId="0" borderId="12" xfId="0" applyNumberFormat="1" applyFont="1" applyBorder="1"/>
    <xf numFmtId="41" fontId="35" fillId="11" borderId="12" xfId="0" applyNumberFormat="1" applyFont="1" applyFill="1" applyBorder="1"/>
    <xf numFmtId="0" fontId="30" fillId="13" borderId="12" xfId="0" applyFont="1" applyFill="1" applyBorder="1" applyAlignment="1">
      <alignment horizontal="left"/>
    </xf>
    <xf numFmtId="42" fontId="30" fillId="13" borderId="12" xfId="0" applyNumberFormat="1" applyFont="1" applyFill="1" applyBorder="1"/>
    <xf numFmtId="42" fontId="30" fillId="6" borderId="12" xfId="0" applyNumberFormat="1" applyFont="1" applyFill="1" applyBorder="1"/>
    <xf numFmtId="41" fontId="30" fillId="0" borderId="12" xfId="0" applyNumberFormat="1" applyFont="1" applyBorder="1"/>
    <xf numFmtId="0" fontId="1" fillId="0" borderId="13" xfId="0" applyFont="1" applyBorder="1"/>
    <xf numFmtId="0" fontId="1" fillId="0" borderId="13" xfId="0" applyFont="1" applyBorder="1" applyAlignment="1"/>
    <xf numFmtId="0" fontId="1" fillId="0" borderId="0" xfId="0" applyFont="1" applyAlignment="1"/>
    <xf numFmtId="0" fontId="35" fillId="0" borderId="14" xfId="0" applyFont="1" applyBorder="1" applyAlignment="1">
      <alignment horizontal="center"/>
    </xf>
    <xf numFmtId="0" fontId="17" fillId="0" borderId="27" xfId="0" applyFont="1" applyBorder="1" applyAlignment="1">
      <alignment horizontal="left"/>
    </xf>
    <xf numFmtId="165" fontId="35" fillId="0" borderId="27" xfId="0" applyNumberFormat="1" applyFont="1" applyBorder="1"/>
    <xf numFmtId="10" fontId="35" fillId="0" borderId="12" xfId="0" applyNumberFormat="1" applyFont="1" applyBorder="1"/>
    <xf numFmtId="166" fontId="35" fillId="0" borderId="12" xfId="0" applyNumberFormat="1" applyFont="1" applyBorder="1"/>
    <xf numFmtId="6" fontId="35" fillId="0" borderId="12" xfId="0" applyNumberFormat="1" applyFont="1" applyBorder="1"/>
    <xf numFmtId="0" fontId="30" fillId="0" borderId="12" xfId="0" applyFont="1" applyBorder="1" applyAlignment="1">
      <alignment horizontal="left"/>
    </xf>
    <xf numFmtId="0" fontId="30" fillId="0" borderId="12" xfId="0" applyFont="1" applyBorder="1" applyAlignment="1">
      <alignment horizontal="center"/>
    </xf>
    <xf numFmtId="0" fontId="35" fillId="0" borderId="12" xfId="0" applyFont="1" applyBorder="1" applyAlignment="1">
      <alignment horizontal="left"/>
    </xf>
    <xf numFmtId="41" fontId="35" fillId="0" borderId="12" xfId="0" applyNumberFormat="1" applyFont="1" applyBorder="1" applyAlignment="1">
      <alignment horizontal="right"/>
    </xf>
    <xf numFmtId="166" fontId="35" fillId="6" borderId="12" xfId="0" applyNumberFormat="1" applyFont="1" applyFill="1" applyBorder="1" applyAlignment="1">
      <alignment horizontal="right"/>
    </xf>
    <xf numFmtId="42" fontId="35" fillId="0" borderId="12" xfId="0" applyNumberFormat="1" applyFont="1" applyBorder="1" applyAlignment="1">
      <alignment horizontal="right"/>
    </xf>
    <xf numFmtId="9" fontId="35" fillId="0" borderId="12" xfId="0" applyNumberFormat="1" applyFont="1" applyBorder="1"/>
    <xf numFmtId="166" fontId="35" fillId="0" borderId="12" xfId="0" applyNumberFormat="1" applyFont="1" applyBorder="1" applyAlignment="1">
      <alignment horizontal="right"/>
    </xf>
    <xf numFmtId="0" fontId="30" fillId="0" borderId="27" xfId="0" applyFont="1" applyBorder="1" applyAlignment="1">
      <alignment horizontal="left"/>
    </xf>
    <xf numFmtId="41" fontId="35" fillId="0" borderId="27" xfId="0" applyNumberFormat="1" applyFont="1" applyBorder="1"/>
    <xf numFmtId="0" fontId="30" fillId="0" borderId="12" xfId="0" applyFont="1" applyBorder="1"/>
    <xf numFmtId="0" fontId="16" fillId="0" borderId="12" xfId="0" applyFont="1" applyBorder="1" applyAlignment="1">
      <alignment horizontal="left"/>
    </xf>
    <xf numFmtId="0" fontId="35" fillId="0" borderId="12" xfId="0" applyFont="1" applyBorder="1" applyAlignment="1">
      <alignment horizontal="right"/>
    </xf>
    <xf numFmtId="41" fontId="35" fillId="6" borderId="12" xfId="0" applyNumberFormat="1" applyFont="1" applyFill="1" applyBorder="1" applyAlignment="1">
      <alignment horizontal="right"/>
    </xf>
    <xf numFmtId="0" fontId="1" fillId="0" borderId="0" xfId="0" applyFont="1" applyAlignment="1">
      <alignment horizontal="center"/>
    </xf>
    <xf numFmtId="0" fontId="0" fillId="0" borderId="0" xfId="0" applyFont="1" applyAlignment="1"/>
    <xf numFmtId="0" fontId="1" fillId="0" borderId="0" xfId="0" applyFont="1" applyAlignment="1">
      <alignment horizontal="center" wrapText="1"/>
    </xf>
    <xf numFmtId="0" fontId="45" fillId="0" borderId="0" xfId="0" applyFont="1" applyAlignment="1">
      <alignment horizontal="center" wrapText="1"/>
    </xf>
    <xf numFmtId="0" fontId="2" fillId="0" borderId="0" xfId="0" applyFont="1" applyAlignment="1">
      <alignment horizontal="center"/>
    </xf>
    <xf numFmtId="0" fontId="3" fillId="0" borderId="0" xfId="0" applyFont="1" applyAlignment="1">
      <alignment horizontal="center"/>
    </xf>
    <xf numFmtId="0" fontId="7" fillId="0" borderId="0" xfId="0" applyFont="1" applyAlignment="1">
      <alignment horizontal="center" wrapText="1"/>
    </xf>
    <xf numFmtId="0" fontId="8" fillId="0" borderId="0" xfId="0" applyFont="1" applyAlignment="1">
      <alignment horizontal="center"/>
    </xf>
    <xf numFmtId="0" fontId="5" fillId="8" borderId="2" xfId="0" applyFont="1" applyFill="1" applyBorder="1" applyAlignment="1">
      <alignment horizontal="center"/>
    </xf>
    <xf numFmtId="0" fontId="14" fillId="0" borderId="3" xfId="0" applyFont="1" applyBorder="1"/>
    <xf numFmtId="0" fontId="14" fillId="0" borderId="4" xfId="0" applyFont="1" applyBorder="1"/>
    <xf numFmtId="0" fontId="10" fillId="0" borderId="0" xfId="0" applyFont="1" applyAlignment="1">
      <alignment horizontal="center"/>
    </xf>
    <xf numFmtId="41" fontId="16" fillId="0" borderId="14" xfId="0" applyNumberFormat="1" applyFont="1" applyBorder="1" applyAlignment="1">
      <alignment horizontal="center"/>
    </xf>
    <xf numFmtId="0" fontId="14" fillId="0" borderId="15" xfId="0" applyFont="1" applyBorder="1"/>
    <xf numFmtId="0" fontId="14" fillId="0" borderId="16" xfId="0" applyFont="1" applyBorder="1"/>
    <xf numFmtId="0" fontId="12" fillId="0" borderId="13" xfId="0" applyFont="1" applyBorder="1" applyAlignment="1">
      <alignment horizontal="center"/>
    </xf>
    <xf numFmtId="0" fontId="14" fillId="0" borderId="13" xfId="0" applyFont="1" applyBorder="1"/>
    <xf numFmtId="0" fontId="17" fillId="3" borderId="9" xfId="0" applyFont="1" applyFill="1" applyBorder="1" applyAlignment="1">
      <alignment horizontal="center" vertical="center" wrapText="1"/>
    </xf>
    <xf numFmtId="0" fontId="14" fillId="0" borderId="10" xfId="0" applyFont="1" applyBorder="1"/>
    <xf numFmtId="0" fontId="14" fillId="0" borderId="11" xfId="0" applyFont="1" applyBorder="1"/>
    <xf numFmtId="0" fontId="13" fillId="3" borderId="9" xfId="0" applyFont="1" applyFill="1" applyBorder="1" applyAlignment="1">
      <alignment horizontal="center"/>
    </xf>
    <xf numFmtId="0" fontId="24" fillId="7" borderId="9" xfId="0" applyFont="1" applyFill="1" applyBorder="1" applyAlignment="1">
      <alignment horizontal="center"/>
    </xf>
    <xf numFmtId="41" fontId="17" fillId="0" borderId="14" xfId="0" applyNumberFormat="1" applyFont="1" applyBorder="1" applyAlignment="1">
      <alignment horizontal="left"/>
    </xf>
    <xf numFmtId="0" fontId="12" fillId="3" borderId="17" xfId="0" applyFont="1" applyFill="1" applyBorder="1" applyAlignment="1">
      <alignment horizontal="left"/>
    </xf>
    <xf numFmtId="0" fontId="14" fillId="0" borderId="18" xfId="0" applyFont="1" applyBorder="1"/>
    <xf numFmtId="0" fontId="18" fillId="10" borderId="5" xfId="0" applyFont="1" applyFill="1" applyBorder="1" applyAlignment="1">
      <alignment horizontal="center"/>
    </xf>
    <xf numFmtId="0" fontId="14" fillId="0" borderId="6" xfId="0" applyFont="1" applyBorder="1"/>
    <xf numFmtId="0" fontId="14" fillId="0" borderId="7" xfId="0" applyFont="1" applyBorder="1"/>
    <xf numFmtId="0" fontId="15" fillId="3" borderId="9" xfId="0" applyFont="1" applyFill="1" applyBorder="1" applyAlignment="1">
      <alignment horizontal="center"/>
    </xf>
    <xf numFmtId="0" fontId="21" fillId="10" borderId="5" xfId="0" applyFont="1" applyFill="1" applyBorder="1" applyAlignment="1">
      <alignment horizontal="center"/>
    </xf>
    <xf numFmtId="0" fontId="9" fillId="7" borderId="9" xfId="0" applyFont="1" applyFill="1" applyBorder="1" applyAlignment="1">
      <alignment horizontal="center"/>
    </xf>
    <xf numFmtId="0" fontId="13" fillId="7" borderId="9" xfId="0" applyFont="1" applyFill="1" applyBorder="1" applyAlignment="1">
      <alignment horizontal="center"/>
    </xf>
    <xf numFmtId="0" fontId="12" fillId="3" borderId="23" xfId="0" applyFont="1" applyFill="1" applyBorder="1" applyAlignment="1">
      <alignment horizontal="center"/>
    </xf>
    <xf numFmtId="0" fontId="14" fillId="0" borderId="24" xfId="0" applyFont="1" applyBorder="1"/>
    <xf numFmtId="0" fontId="14" fillId="0" borderId="25" xfId="0" applyFont="1" applyBorder="1"/>
    <xf numFmtId="0" fontId="18" fillId="0" borderId="5" xfId="0" applyFont="1" applyBorder="1" applyAlignment="1">
      <alignment horizontal="center"/>
    </xf>
    <xf numFmtId="0" fontId="15" fillId="7" borderId="9" xfId="0" applyFont="1" applyFill="1" applyBorder="1" applyAlignment="1">
      <alignment horizontal="center"/>
    </xf>
    <xf numFmtId="0" fontId="25" fillId="3" borderId="9" xfId="0" applyFont="1" applyFill="1" applyBorder="1" applyAlignment="1">
      <alignment horizontal="center" vertical="center" wrapText="1"/>
    </xf>
    <xf numFmtId="0" fontId="15" fillId="0" borderId="19" xfId="0" applyFont="1" applyBorder="1" applyAlignment="1">
      <alignment horizontal="center"/>
    </xf>
    <xf numFmtId="0" fontId="18" fillId="10" borderId="21" xfId="0" applyFont="1" applyFill="1" applyBorder="1" applyAlignment="1">
      <alignment horizontal="center"/>
    </xf>
    <xf numFmtId="0" fontId="14" fillId="0" borderId="22" xfId="0" applyFont="1" applyBorder="1"/>
    <xf numFmtId="0" fontId="24" fillId="3" borderId="9" xfId="0" applyFont="1" applyFill="1" applyBorder="1" applyAlignment="1">
      <alignment horizontal="center"/>
    </xf>
    <xf numFmtId="0" fontId="6" fillId="0" borderId="0" xfId="0" applyFont="1" applyAlignment="1">
      <alignment horizontal="center" wrapText="1"/>
    </xf>
    <xf numFmtId="0" fontId="13" fillId="0" borderId="19" xfId="0" applyFont="1" applyBorder="1" applyAlignment="1">
      <alignment horizontal="center"/>
    </xf>
    <xf numFmtId="0" fontId="32" fillId="0" borderId="0" xfId="0" applyFont="1" applyAlignment="1">
      <alignment horizontal="center"/>
    </xf>
    <xf numFmtId="0" fontId="14" fillId="0" borderId="28" xfId="0" applyFont="1" applyBorder="1"/>
    <xf numFmtId="0" fontId="34" fillId="12" borderId="5" xfId="0" applyFont="1" applyFill="1" applyBorder="1" applyAlignment="1">
      <alignment horizontal="left" wrapText="1"/>
    </xf>
    <xf numFmtId="0" fontId="18" fillId="12" borderId="5" xfId="0" applyFont="1" applyFill="1" applyBorder="1" applyAlignment="1">
      <alignment horizontal="center" wrapText="1"/>
    </xf>
    <xf numFmtId="0" fontId="27" fillId="12" borderId="5" xfId="0" applyFont="1" applyFill="1" applyBorder="1" applyAlignment="1">
      <alignment horizontal="center" wrapText="1"/>
    </xf>
    <xf numFmtId="0" fontId="33" fillId="0" borderId="0" xfId="0" applyFont="1" applyAlignment="1">
      <alignment horizontal="center"/>
    </xf>
    <xf numFmtId="0" fontId="9" fillId="0" borderId="0" xfId="0" applyFont="1" applyAlignment="1">
      <alignment horizontal="center"/>
    </xf>
    <xf numFmtId="0" fontId="17" fillId="6" borderId="14" xfId="0" applyFont="1" applyFill="1" applyBorder="1" applyAlignment="1">
      <alignment horizontal="left"/>
    </xf>
    <xf numFmtId="0" fontId="18" fillId="6" borderId="32" xfId="0" applyFont="1" applyFill="1" applyBorder="1" applyAlignment="1">
      <alignment horizontal="left"/>
    </xf>
    <xf numFmtId="0" fontId="14" fillId="0" borderId="33" xfId="0" applyFont="1" applyBorder="1"/>
    <xf numFmtId="0" fontId="14" fillId="0" borderId="35" xfId="0" applyFont="1" applyBorder="1"/>
    <xf numFmtId="41" fontId="17" fillId="6" borderId="14" xfId="0" applyNumberFormat="1" applyFont="1" applyFill="1" applyBorder="1" applyAlignment="1">
      <alignment horizontal="left"/>
    </xf>
    <xf numFmtId="0" fontId="14" fillId="0" borderId="34" xfId="0" applyFont="1" applyBorder="1"/>
    <xf numFmtId="0" fontId="11" fillId="6" borderId="2" xfId="0" applyFont="1" applyFill="1" applyBorder="1" applyAlignment="1">
      <alignment horizontal="left"/>
    </xf>
    <xf numFmtId="166" fontId="11" fillId="6" borderId="2" xfId="0" applyNumberFormat="1" applyFont="1" applyFill="1" applyBorder="1" applyAlignment="1">
      <alignment horizontal="left"/>
    </xf>
    <xf numFmtId="0" fontId="25" fillId="6" borderId="14" xfId="0" applyFont="1" applyFill="1" applyBorder="1" applyAlignment="1">
      <alignment horizontal="left"/>
    </xf>
    <xf numFmtId="0" fontId="26" fillId="6" borderId="14" xfId="0" applyFont="1" applyFill="1" applyBorder="1" applyAlignment="1">
      <alignment horizontal="left"/>
    </xf>
    <xf numFmtId="0" fontId="16" fillId="6" borderId="14" xfId="0" applyFont="1" applyFill="1" applyBorder="1" applyAlignment="1">
      <alignment horizontal="left"/>
    </xf>
    <xf numFmtId="0" fontId="34" fillId="6" borderId="5" xfId="0" applyFont="1" applyFill="1" applyBorder="1" applyAlignment="1">
      <alignment horizontal="center" wrapText="1"/>
    </xf>
    <xf numFmtId="0" fontId="30" fillId="6" borderId="14" xfId="0" applyFont="1" applyFill="1" applyBorder="1" applyAlignment="1">
      <alignment horizontal="left"/>
    </xf>
    <xf numFmtId="0" fontId="1" fillId="6" borderId="23" xfId="0" applyFont="1" applyFill="1" applyBorder="1" applyAlignment="1">
      <alignment horizontal="left"/>
    </xf>
    <xf numFmtId="0" fontId="46" fillId="0" borderId="0" xfId="0" applyFont="1" applyAlignment="1">
      <alignment horizontal="center"/>
    </xf>
    <xf numFmtId="0" fontId="47" fillId="15" borderId="0" xfId="0" applyFont="1" applyFill="1" applyAlignment="1">
      <alignment horizontal="center" vertical="center"/>
    </xf>
    <xf numFmtId="0" fontId="48" fillId="15" borderId="0" xfId="0" applyFont="1" applyFill="1" applyAlignment="1">
      <alignment vertical="center"/>
    </xf>
  </cellXfs>
  <cellStyles count="1">
    <cellStyle name="Normal" xfId="0" builtinId="0"/>
  </cellStyles>
  <dxfs count="319">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BDD6EE"/>
        <name val="Cambria"/>
      </font>
      <fill>
        <patternFill patternType="none"/>
      </fill>
    </dxf>
    <dxf>
      <font>
        <color rgb="FFBDD6EE"/>
        <name val="Cambria"/>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D8D8D8"/>
        <name val="Cambria"/>
      </font>
      <fill>
        <patternFill patternType="none"/>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D8D8D8"/>
        <name val="Cambria"/>
      </font>
      <fill>
        <patternFill patternType="none"/>
      </fill>
    </dxf>
    <dxf>
      <font>
        <color rgb="FFBDD6EE"/>
        <name val="Cambria"/>
      </font>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DD6EE"/>
        <name val="Cambria"/>
      </font>
      <fill>
        <patternFill patternType="none"/>
      </fill>
    </dxf>
    <dxf>
      <font>
        <color rgb="FFD8D8D8"/>
        <name val="Cambria"/>
      </font>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9C0006"/>
      </font>
      <fill>
        <patternFill patternType="solid">
          <fgColor rgb="FFFFC7CE"/>
          <bgColor rgb="FFFFC7CE"/>
        </patternFill>
      </fill>
    </dxf>
    <dxf>
      <font>
        <color rgb="FF9C0006"/>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FFC7CE"/>
          <bgColor rgb="FFFFC7CE"/>
        </patternFill>
      </fill>
    </dxf>
    <dxf>
      <font>
        <color rgb="FF006100"/>
      </font>
      <fill>
        <patternFill patternType="solid">
          <fgColor rgb="FFC6EFCE"/>
          <bgColor rgb="FFC6EFCE"/>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ill>
        <patternFill patternType="solid">
          <fgColor rgb="FFF89E53"/>
          <bgColor rgb="FFF89E53"/>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comments6.xml.rels><?xml version="1.0" encoding="UTF-8" standalone="yes"?>
<Relationships xmlns="http://schemas.openxmlformats.org/package/2006/relationships"><Relationship Id="rId1" Type="http://customschemas.google.com/relationships/workbookmetadata" Target="commentsmeta5"/></Relationships>
</file>

<file path=xl/_rels/comments7.xml.rels><?xml version="1.0" encoding="UTF-8" standalone="yes"?>
<Relationships xmlns="http://schemas.openxmlformats.org/package/2006/relationships"><Relationship Id="rId1" Type="http://customschemas.google.com/relationships/workbookmetadata" Target="commentsmeta6"/></Relationships>
</file>

<file path=xl/_rels/comments8.xml.rels><?xml version="1.0" encoding="UTF-8" standalone="yes"?>
<Relationships xmlns="http://schemas.openxmlformats.org/package/2006/relationships"><Relationship Id="rId1" Type="http://customschemas.google.com/relationships/workbookmetadata" Target="commentsmeta7"/></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800" b="1" i="0">
                <a:solidFill>
                  <a:schemeClr val="dk1"/>
                </a:solidFill>
                <a:latin typeface="+mn-lt"/>
              </a:defRPr>
            </a:pPr>
            <a:r>
              <a:rPr lang="ar-EG" sz="1800" b="1" i="0">
                <a:solidFill>
                  <a:schemeClr val="dk1"/>
                </a:solidFill>
                <a:latin typeface="+mn-lt"/>
              </a:rPr>
              <a:t>المبيعات</a:t>
            </a:r>
          </a:p>
        </c:rich>
      </c:tx>
      <c:overlay val="0"/>
    </c:title>
    <c:autoTitleDeleted val="0"/>
    <c:plotArea>
      <c:layout/>
      <c:barChart>
        <c:barDir val="col"/>
        <c:grouping val="clustered"/>
        <c:varyColors val="1"/>
        <c:ser>
          <c:idx val="0"/>
          <c:order val="0"/>
          <c:tx>
            <c:v>المبيعات</c:v>
          </c:tx>
          <c:spPr>
            <a:solidFill>
              <a:srgbClr val="ED7D31"/>
            </a:solidFill>
            <a:ln cmpd="sng">
              <a:solidFill>
                <a:srgbClr val="000000"/>
              </a:solidFill>
            </a:ln>
          </c:spPr>
          <c:invertIfNegative val="1"/>
          <c:dLbls>
            <c:spPr>
              <a:noFill/>
              <a:ln>
                <a:noFill/>
              </a:ln>
              <a:effectLst/>
            </c:spPr>
            <c:txPr>
              <a:bodyPr/>
              <a:lstStyle/>
              <a:p>
                <a:pPr lvl="0">
                  <a:defRPr sz="900" b="1" i="0">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المبيعات!$F$4:$F$6</c:f>
              <c:strCache>
                <c:ptCount val="3"/>
                <c:pt idx="0">
                  <c:v>السنة 1</c:v>
                </c:pt>
                <c:pt idx="1">
                  <c:v>السنة 2</c:v>
                </c:pt>
                <c:pt idx="2">
                  <c:v>السنة 3</c:v>
                </c:pt>
              </c:strCache>
            </c:strRef>
          </c:cat>
          <c:val>
            <c:numRef>
              <c:f>المبيعات!$G$4:$G$6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3E10-480D-9570-728EAED1D932}"/>
            </c:ext>
          </c:extLst>
        </c:ser>
        <c:ser>
          <c:idx val="1"/>
          <c:order val="1"/>
          <c:tx>
            <c:v>تكلفة البضاعة المباعة</c:v>
          </c:tx>
          <c:spPr>
            <a:solidFill>
              <a:srgbClr val="FFC000"/>
            </a:solidFill>
            <a:ln cmpd="sng">
              <a:solidFill>
                <a:srgbClr val="000000"/>
              </a:solidFill>
            </a:ln>
          </c:spPr>
          <c:invertIfNegative val="1"/>
          <c:dLbls>
            <c:spPr>
              <a:noFill/>
              <a:ln>
                <a:noFill/>
              </a:ln>
              <a:effectLst/>
            </c:spPr>
            <c:txPr>
              <a:bodyPr/>
              <a:lstStyle/>
              <a:p>
                <a:pPr lvl="0">
                  <a:defRPr sz="900" b="1" i="0">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المبيعات!$F$4:$F$6</c:f>
              <c:strCache>
                <c:ptCount val="3"/>
                <c:pt idx="0">
                  <c:v>السنة 1</c:v>
                </c:pt>
                <c:pt idx="1">
                  <c:v>السنة 2</c:v>
                </c:pt>
                <c:pt idx="2">
                  <c:v>السنة 3</c:v>
                </c:pt>
              </c:strCache>
            </c:strRef>
          </c:cat>
          <c:val>
            <c:numRef>
              <c:f>المبيعات!$H$4:$H$6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1-3E10-480D-9570-728EAED1D932}"/>
            </c:ext>
          </c:extLst>
        </c:ser>
        <c:ser>
          <c:idx val="2"/>
          <c:order val="2"/>
          <c:tx>
            <c:v> هامش الربح </c:v>
          </c:tx>
          <c:spPr>
            <a:solidFill>
              <a:srgbClr val="70AD47"/>
            </a:solidFill>
            <a:ln cmpd="sng">
              <a:solidFill>
                <a:srgbClr val="000000"/>
              </a:solidFill>
            </a:ln>
          </c:spPr>
          <c:invertIfNegative val="1"/>
          <c:dLbls>
            <c:spPr>
              <a:noFill/>
              <a:ln>
                <a:noFill/>
              </a:ln>
              <a:effectLst/>
            </c:spPr>
            <c:txPr>
              <a:bodyPr/>
              <a:lstStyle/>
              <a:p>
                <a:pPr lvl="0">
                  <a:defRPr sz="1000" b="1" i="0">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المبيعات!$F$4:$F$6</c:f>
              <c:strCache>
                <c:ptCount val="3"/>
                <c:pt idx="0">
                  <c:v>السنة 1</c:v>
                </c:pt>
                <c:pt idx="1">
                  <c:v>السنة 2</c:v>
                </c:pt>
                <c:pt idx="2">
                  <c:v>السنة 3</c:v>
                </c:pt>
              </c:strCache>
            </c:strRef>
          </c:cat>
          <c:val>
            <c:numRef>
              <c:f>المبيعات!$I$4:$I$6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2-3E10-480D-9570-728EAED1D932}"/>
            </c:ext>
          </c:extLst>
        </c:ser>
        <c:dLbls>
          <c:showLegendKey val="0"/>
          <c:showVal val="0"/>
          <c:showCatName val="0"/>
          <c:showSerName val="0"/>
          <c:showPercent val="0"/>
          <c:showBubbleSize val="0"/>
        </c:dLbls>
        <c:gapWidth val="150"/>
        <c:axId val="86143311"/>
        <c:axId val="2089941977"/>
      </c:barChart>
      <c:catAx>
        <c:axId val="86143311"/>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chemeClr val="dk1"/>
                </a:solidFill>
                <a:latin typeface="+mn-lt"/>
              </a:defRPr>
            </a:pPr>
            <a:endParaRPr lang="en-US"/>
          </a:p>
        </c:txPr>
        <c:crossAx val="2089941977"/>
        <c:crosses val="autoZero"/>
        <c:auto val="1"/>
        <c:lblAlgn val="ctr"/>
        <c:lblOffset val="100"/>
        <c:noMultiLvlLbl val="1"/>
      </c:catAx>
      <c:valAx>
        <c:axId val="2089941977"/>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quot;$&quot;* #,##0_);_(&quot;$&quot;* \(#,##0\);_(&quot;$&quot;* &quot;-&quot;??_);_(@_)" sourceLinked="1"/>
        <c:majorTickMark val="none"/>
        <c:minorTickMark val="none"/>
        <c:tickLblPos val="nextTo"/>
        <c:spPr>
          <a:ln/>
        </c:spPr>
        <c:txPr>
          <a:bodyPr/>
          <a:lstStyle/>
          <a:p>
            <a:pPr lvl="0">
              <a:defRPr b="0">
                <a:solidFill>
                  <a:srgbClr val="000000"/>
                </a:solidFill>
                <a:latin typeface="+mn-lt"/>
              </a:defRPr>
            </a:pPr>
            <a:endParaRPr lang="en-US"/>
          </a:p>
        </c:txPr>
        <c:crossAx val="86143311"/>
        <c:crosses val="autoZero"/>
        <c:crossBetween val="between"/>
      </c:valAx>
    </c:plotArea>
    <c:legend>
      <c:legendPos val="b"/>
      <c:overlay val="0"/>
      <c:txPr>
        <a:bodyPr/>
        <a:lstStyle/>
        <a:p>
          <a:pPr lvl="0">
            <a:defRPr sz="1200" b="0" i="0">
              <a:solidFill>
                <a:schemeClr val="dk1"/>
              </a:solidFill>
              <a:latin typeface="+mn-lt"/>
            </a:defRPr>
          </a:pPr>
          <a:endParaRPr lang="en-US"/>
        </a:p>
      </c:txPr>
    </c:legend>
    <c:plotVisOnly val="1"/>
    <c:dispBlanksAs val="zero"/>
    <c:showDLblsOverMax val="1"/>
  </c:chart>
  <c:spPr>
    <a:solidFill>
      <a:schemeClr val="lt1"/>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400" b="0" i="0">
                <a:solidFill>
                  <a:srgbClr val="757575"/>
                </a:solidFill>
                <a:latin typeface="+mn-lt"/>
              </a:defRPr>
            </a:pPr>
            <a:r>
              <a:rPr lang="ar-EG" sz="1400" b="0" i="0">
                <a:solidFill>
                  <a:srgbClr val="757575"/>
                </a:solidFill>
                <a:latin typeface="+mn-lt"/>
              </a:rPr>
              <a:t>الموظفين</a:t>
            </a:r>
          </a:p>
        </c:rich>
      </c:tx>
      <c:overlay val="0"/>
    </c:title>
    <c:autoTitleDeleted val="0"/>
    <c:plotArea>
      <c:layout>
        <c:manualLayout>
          <c:xMode val="edge"/>
          <c:yMode val="edge"/>
          <c:x val="0.16289764851057517"/>
          <c:y val="0.20823438418634962"/>
          <c:w val="0.75658330778128213"/>
          <c:h val="0.50204620529059896"/>
        </c:manualLayout>
      </c:layout>
      <c:barChart>
        <c:barDir val="col"/>
        <c:grouping val="clustered"/>
        <c:varyColors val="1"/>
        <c:ser>
          <c:idx val="0"/>
          <c:order val="0"/>
          <c:tx>
            <c:v>رواتب الموظفين</c:v>
          </c:tx>
          <c:spPr>
            <a:solidFill>
              <a:srgbClr val="5B9BD5"/>
            </a:solidFill>
            <a:ln cmpd="sng">
              <a:solidFill>
                <a:srgbClr val="000000"/>
              </a:solidFill>
            </a:ln>
          </c:spPr>
          <c:invertIfNegative val="1"/>
          <c:cat>
            <c:strRef>
              <c:f>الرواتب!$J$5:$J$7</c:f>
              <c:strCache>
                <c:ptCount val="3"/>
                <c:pt idx="0">
                  <c:v>السنة 1</c:v>
                </c:pt>
                <c:pt idx="1">
                  <c:v>السنة 2</c:v>
                </c:pt>
                <c:pt idx="2">
                  <c:v>السنة 3</c:v>
                </c:pt>
              </c:strCache>
            </c:strRef>
          </c:cat>
          <c:val>
            <c:numRef>
              <c:f>الرواتب!$K$5:$K$7</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5E49-4969-82E9-FAE8E0B4E0ED}"/>
            </c:ext>
          </c:extLst>
        </c:ser>
        <c:dLbls>
          <c:showLegendKey val="0"/>
          <c:showVal val="0"/>
          <c:showCatName val="0"/>
          <c:showSerName val="0"/>
          <c:showPercent val="0"/>
          <c:showBubbleSize val="0"/>
        </c:dLbls>
        <c:gapWidth val="150"/>
        <c:axId val="808482601"/>
        <c:axId val="2061163037"/>
      </c:barChart>
      <c:lineChart>
        <c:grouping val="standard"/>
        <c:varyColors val="0"/>
        <c:ser>
          <c:idx val="1"/>
          <c:order val="1"/>
          <c:tx>
            <c:v>عدد الموظفين</c:v>
          </c:tx>
          <c:spPr>
            <a:ln w="28575" cmpd="sng">
              <a:solidFill>
                <a:schemeClr val="accent2"/>
              </a:solidFill>
            </a:ln>
          </c:spPr>
          <c:marker>
            <c:symbol val="none"/>
          </c:marker>
          <c:cat>
            <c:strRef>
              <c:f>الرواتب!$J$5:$J$7</c:f>
              <c:strCache>
                <c:ptCount val="3"/>
                <c:pt idx="0">
                  <c:v>السنة 1</c:v>
                </c:pt>
                <c:pt idx="1">
                  <c:v>السنة 2</c:v>
                </c:pt>
                <c:pt idx="2">
                  <c:v>السنة 3</c:v>
                </c:pt>
              </c:strCache>
            </c:strRef>
          </c:cat>
          <c:val>
            <c:numRef>
              <c:f>الرواتب!$L$5:$L$7</c:f>
              <c:numCache>
                <c:formatCode>General</c:formatCode>
                <c:ptCount val="3"/>
                <c:pt idx="0">
                  <c:v>0</c:v>
                </c:pt>
                <c:pt idx="1">
                  <c:v>0</c:v>
                </c:pt>
                <c:pt idx="2">
                  <c:v>0</c:v>
                </c:pt>
              </c:numCache>
            </c:numRef>
          </c:val>
          <c:smooth val="0"/>
          <c:extLst>
            <c:ext xmlns:c16="http://schemas.microsoft.com/office/drawing/2014/chart" uri="{C3380CC4-5D6E-409C-BE32-E72D297353CC}">
              <c16:uniqueId val="{00000001-5E49-4969-82E9-FAE8E0B4E0ED}"/>
            </c:ext>
          </c:extLst>
        </c:ser>
        <c:dLbls>
          <c:showLegendKey val="0"/>
          <c:showVal val="0"/>
          <c:showCatName val="0"/>
          <c:showSerName val="0"/>
          <c:showPercent val="0"/>
          <c:showBubbleSize val="0"/>
        </c:dLbls>
        <c:marker val="1"/>
        <c:smooth val="0"/>
        <c:axId val="808482601"/>
        <c:axId val="2061163037"/>
      </c:lineChart>
      <c:catAx>
        <c:axId val="808482601"/>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rgbClr val="000000"/>
                </a:solidFill>
                <a:latin typeface="+mn-lt"/>
              </a:defRPr>
            </a:pPr>
            <a:endParaRPr lang="en-US"/>
          </a:p>
        </c:txPr>
        <c:crossAx val="2061163037"/>
        <c:crosses val="autoZero"/>
        <c:auto val="1"/>
        <c:lblAlgn val="ctr"/>
        <c:lblOffset val="100"/>
        <c:noMultiLvlLbl val="1"/>
      </c:catAx>
      <c:valAx>
        <c:axId val="2061163037"/>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quot;$&quot;* #,##0_);_(&quot;$&quot;* \(#,##0\);_(&quot;$&quot;* &quot;-&quot;??_);_(@_)" sourceLinked="1"/>
        <c:majorTickMark val="none"/>
        <c:minorTickMark val="none"/>
        <c:tickLblPos val="nextTo"/>
        <c:spPr>
          <a:ln/>
        </c:spPr>
        <c:txPr>
          <a:bodyPr/>
          <a:lstStyle/>
          <a:p>
            <a:pPr lvl="0">
              <a:defRPr sz="900" b="0" i="0">
                <a:solidFill>
                  <a:srgbClr val="000000"/>
                </a:solidFill>
                <a:latin typeface="+mn-lt"/>
              </a:defRPr>
            </a:pPr>
            <a:endParaRPr lang="en-US"/>
          </a:p>
        </c:txPr>
        <c:crossAx val="808482601"/>
        <c:crosses val="autoZero"/>
        <c:crossBetween val="between"/>
      </c:valAx>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manualLayout>
          <c:xMode val="edge"/>
          <c:yMode val="edge"/>
          <c:x val="2.5248915478821794E-4"/>
          <c:y val="0.19035825948303303"/>
          <c:w val="0.93888888888888888"/>
          <c:h val="0.72615468520980331"/>
        </c:manualLayout>
      </c:layout>
      <c:barChart>
        <c:barDir val="col"/>
        <c:grouping val="clustered"/>
        <c:varyColors val="1"/>
        <c:ser>
          <c:idx val="0"/>
          <c:order val="0"/>
          <c:tx>
            <c:v> المصروفات  </c:v>
          </c:tx>
          <c:spPr>
            <a:solidFill>
              <a:srgbClr val="5B9BD5"/>
            </a:solidFill>
            <a:ln cmpd="sng">
              <a:solidFill>
                <a:srgbClr val="000000"/>
              </a:solidFill>
            </a:ln>
          </c:spPr>
          <c:invertIfNegative val="1"/>
          <c:dPt>
            <c:idx val="0"/>
            <c:invertIfNegative val="1"/>
            <c:bubble3D val="0"/>
            <c:extLst>
              <c:ext xmlns:c16="http://schemas.microsoft.com/office/drawing/2014/chart" uri="{C3380CC4-5D6E-409C-BE32-E72D297353CC}">
                <c16:uniqueId val="{00000000-B7C6-49EC-A91A-C80CC01EC6D2}"/>
              </c:ext>
            </c:extLst>
          </c:dPt>
          <c:dPt>
            <c:idx val="1"/>
            <c:invertIfNegative val="1"/>
            <c:bubble3D val="0"/>
            <c:extLst>
              <c:ext xmlns:c16="http://schemas.microsoft.com/office/drawing/2014/chart" uri="{C3380CC4-5D6E-409C-BE32-E72D297353CC}">
                <c16:uniqueId val="{00000001-B7C6-49EC-A91A-C80CC01EC6D2}"/>
              </c:ext>
            </c:extLst>
          </c:dPt>
          <c:dPt>
            <c:idx val="2"/>
            <c:invertIfNegative val="1"/>
            <c:bubble3D val="0"/>
            <c:extLst>
              <c:ext xmlns:c16="http://schemas.microsoft.com/office/drawing/2014/chart" uri="{C3380CC4-5D6E-409C-BE32-E72D297353CC}">
                <c16:uniqueId val="{00000002-B7C6-49EC-A91A-C80CC01EC6D2}"/>
              </c:ext>
            </c:extLst>
          </c:dPt>
          <c:dLbls>
            <c:dLbl>
              <c:idx val="0"/>
              <c:spPr/>
              <c:txPr>
                <a:bodyPr/>
                <a:lstStyle/>
                <a:p>
                  <a:pPr lvl="0">
                    <a:defRPr sz="900" b="1" i="0">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0-B7C6-49EC-A91A-C80CC01EC6D2}"/>
                </c:ext>
              </c:extLst>
            </c:dLbl>
            <c:dLbl>
              <c:idx val="1"/>
              <c:spPr/>
              <c:txPr>
                <a:bodyPr/>
                <a:lstStyle/>
                <a:p>
                  <a:pPr lvl="0">
                    <a:defRPr sz="900" b="1" i="0">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1-B7C6-49EC-A91A-C80CC01EC6D2}"/>
                </c:ext>
              </c:extLst>
            </c:dLbl>
            <c:dLbl>
              <c:idx val="2"/>
              <c:spPr/>
              <c:txPr>
                <a:bodyPr/>
                <a:lstStyle/>
                <a:p>
                  <a:pPr lvl="0">
                    <a:defRPr sz="900" b="1" i="0">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2-B7C6-49EC-A91A-C80CC01EC6D2}"/>
                </c:ext>
              </c:extLst>
            </c:dLbl>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المصروفات!$L$6:$L$8</c:f>
              <c:strCache>
                <c:ptCount val="3"/>
                <c:pt idx="0">
                  <c:v>السنة 1</c:v>
                </c:pt>
                <c:pt idx="1">
                  <c:v>السنة 2 </c:v>
                </c:pt>
                <c:pt idx="2">
                  <c:v>السنة 3 </c:v>
                </c:pt>
              </c:strCache>
            </c:strRef>
          </c:cat>
          <c:val>
            <c:numRef>
              <c:f>المصروفات!$M$6:$M$8</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3-B7C6-49EC-A91A-C80CC01EC6D2}"/>
            </c:ext>
          </c:extLst>
        </c:ser>
        <c:dLbls>
          <c:showLegendKey val="0"/>
          <c:showVal val="0"/>
          <c:showCatName val="0"/>
          <c:showSerName val="0"/>
          <c:showPercent val="0"/>
          <c:showBubbleSize val="0"/>
        </c:dLbls>
        <c:gapWidth val="150"/>
        <c:axId val="2000932523"/>
        <c:axId val="1458319730"/>
      </c:barChart>
      <c:catAx>
        <c:axId val="2000932523"/>
        <c:scaling>
          <c:orientation val="minMax"/>
        </c:scaling>
        <c:delete val="0"/>
        <c:axPos val="b"/>
        <c:title>
          <c:tx>
            <c:rich>
              <a:bodyPr/>
              <a:lstStyle/>
              <a:p>
                <a:pPr lvl="0">
                  <a:defRPr b="0">
                    <a:solidFill>
                      <a:srgbClr val="000000"/>
                    </a:solidFill>
                    <a:latin typeface="+mn-lt"/>
                  </a:defRPr>
                </a:pPr>
                <a:endParaRPr lang="en-US"/>
              </a:p>
            </c:rich>
          </c:tx>
          <c:overlay val="0"/>
        </c:title>
        <c:numFmt formatCode="General" sourceLinked="1"/>
        <c:majorTickMark val="none"/>
        <c:minorTickMark val="none"/>
        <c:tickLblPos val="nextTo"/>
        <c:txPr>
          <a:bodyPr/>
          <a:lstStyle/>
          <a:p>
            <a:pPr lvl="0">
              <a:defRPr sz="900" b="0" i="0">
                <a:solidFill>
                  <a:schemeClr val="dk1"/>
                </a:solidFill>
                <a:latin typeface="+mn-lt"/>
              </a:defRPr>
            </a:pPr>
            <a:endParaRPr lang="en-US"/>
          </a:p>
        </c:txPr>
        <c:crossAx val="1458319730"/>
        <c:crosses val="autoZero"/>
        <c:auto val="1"/>
        <c:lblAlgn val="ctr"/>
        <c:lblOffset val="100"/>
        <c:noMultiLvlLbl val="1"/>
      </c:catAx>
      <c:valAx>
        <c:axId val="1458319730"/>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US"/>
              </a:p>
            </c:rich>
          </c:tx>
          <c:overlay val="0"/>
        </c:title>
        <c:numFmt formatCode="_(&quot;$&quot;* #,##0_);_(&quot;$&quot;* \(#,##0\);_(&quot;$&quot;* &quot;-&quot;??_);_(@_)" sourceLinked="1"/>
        <c:majorTickMark val="none"/>
        <c:minorTickMark val="none"/>
        <c:tickLblPos val="nextTo"/>
        <c:spPr>
          <a:ln/>
        </c:spPr>
        <c:txPr>
          <a:bodyPr/>
          <a:lstStyle/>
          <a:p>
            <a:pPr lvl="0">
              <a:defRPr b="0">
                <a:solidFill>
                  <a:srgbClr val="000000"/>
                </a:solidFill>
                <a:latin typeface="+mn-lt"/>
              </a:defRPr>
            </a:pPr>
            <a:endParaRPr lang="en-US"/>
          </a:p>
        </c:txPr>
        <c:crossAx val="2000932523"/>
        <c:crosses val="autoZero"/>
        <c:crossBetween val="between"/>
      </c:valAx>
    </c:plotArea>
    <c:plotVisOnly val="1"/>
    <c:dispBlanksAs val="zero"/>
    <c:showDLblsOverMax val="1"/>
  </c:chart>
  <c:spPr>
    <a:solidFill>
      <a:schemeClr val="lt1"/>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800" b="1" i="0">
                <a:solidFill>
                  <a:schemeClr val="dk1"/>
                </a:solidFill>
                <a:latin typeface="+mn-lt"/>
              </a:defRPr>
            </a:pPr>
            <a:r>
              <a:rPr sz="1800" b="1" i="0">
                <a:solidFill>
                  <a:schemeClr val="dk1"/>
                </a:solidFill>
                <a:latin typeface="+mn-lt"/>
              </a:rPr>
              <a:t>الأرباح والخسائر</a:t>
            </a:r>
          </a:p>
        </c:rich>
      </c:tx>
      <c:overlay val="0"/>
    </c:title>
    <c:autoTitleDeleted val="0"/>
    <c:plotArea>
      <c:layout>
        <c:manualLayout>
          <c:xMode val="edge"/>
          <c:yMode val="edge"/>
          <c:x val="3.0555555555555555E-2"/>
          <c:y val="0.1711807378244386"/>
          <c:w val="0.93888888888888888"/>
          <c:h val="0.5953313648293963"/>
        </c:manualLayout>
      </c:layout>
      <c:barChart>
        <c:barDir val="col"/>
        <c:grouping val="clustered"/>
        <c:varyColors val="1"/>
        <c:ser>
          <c:idx val="0"/>
          <c:order val="0"/>
          <c:tx>
            <c:v>المبيعات</c:v>
          </c:tx>
          <c:spPr>
            <a:solidFill>
              <a:srgbClr val="ED7D31"/>
            </a:solidFill>
            <a:ln cmpd="sng">
              <a:solidFill>
                <a:srgbClr val="000000"/>
              </a:solidFill>
            </a:ln>
          </c:spPr>
          <c:invertIfNegative val="1"/>
          <c:dLbls>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'الأرباح والخسائر'!$J$14:$J$16</c:f>
              <c:strCache>
                <c:ptCount val="3"/>
                <c:pt idx="0">
                  <c:v> السنة 1</c:v>
                </c:pt>
                <c:pt idx="1">
                  <c:v>السنة 2</c:v>
                </c:pt>
                <c:pt idx="2">
                  <c:v>السنة 3</c:v>
                </c:pt>
              </c:strCache>
            </c:strRef>
          </c:cat>
          <c:val>
            <c:numRef>
              <c:f>'الأرباح والخسائر'!$K$14:$K$16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3ED3-4E2E-BCB8-5506466C6071}"/>
            </c:ext>
          </c:extLst>
        </c:ser>
        <c:ser>
          <c:idx val="1"/>
          <c:order val="1"/>
          <c:tx>
            <c:v>التكاليف والمصروفات</c:v>
          </c:tx>
          <c:spPr>
            <a:solidFill>
              <a:srgbClr val="FFC000"/>
            </a:solidFill>
            <a:ln cmpd="sng">
              <a:solidFill>
                <a:srgbClr val="000000"/>
              </a:solidFill>
            </a:ln>
          </c:spPr>
          <c:invertIfNegative val="1"/>
          <c:dPt>
            <c:idx val="2"/>
            <c:invertIfNegative val="1"/>
            <c:bubble3D val="0"/>
            <c:extLst>
              <c:ext xmlns:c16="http://schemas.microsoft.com/office/drawing/2014/chart" uri="{C3380CC4-5D6E-409C-BE32-E72D297353CC}">
                <c16:uniqueId val="{00000001-3ED3-4E2E-BCB8-5506466C6071}"/>
              </c:ext>
            </c:extLst>
          </c:dPt>
          <c:dLbls>
            <c:dLbl>
              <c:idx val="2"/>
              <c:spPr/>
              <c:txPr>
                <a:bodyPr/>
                <a:lstStyle/>
                <a:p>
                  <a:pPr lvl="0">
                    <a:defRPr sz="900" b="1" i="0">
                      <a:solidFill>
                        <a:srgbClr val="FFFFFF"/>
                      </a:solidFill>
                      <a:latin typeface="+mn-lt"/>
                    </a:defRPr>
                  </a:pPr>
                  <a:endParaRPr lang="en-US"/>
                </a:p>
              </c:txPr>
              <c:showLegendKey val="0"/>
              <c:showVal val="1"/>
              <c:showCatName val="0"/>
              <c:showSerName val="0"/>
              <c:showPercent val="0"/>
              <c:showBubbleSize val="0"/>
              <c:extLst>
                <c:ext xmlns:c16="http://schemas.microsoft.com/office/drawing/2014/chart" uri="{C3380CC4-5D6E-409C-BE32-E72D297353CC}">
                  <c16:uniqueId val="{00000001-3ED3-4E2E-BCB8-5506466C6071}"/>
                </c:ext>
              </c:extLst>
            </c:dLbl>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'الأرباح والخسائر'!$J$14:$J$16</c:f>
              <c:strCache>
                <c:ptCount val="3"/>
                <c:pt idx="0">
                  <c:v> السنة 1</c:v>
                </c:pt>
                <c:pt idx="1">
                  <c:v>السنة 2</c:v>
                </c:pt>
                <c:pt idx="2">
                  <c:v>السنة 3</c:v>
                </c:pt>
              </c:strCache>
            </c:strRef>
          </c:cat>
          <c:val>
            <c:numRef>
              <c:f>'الأرباح والخسائر'!$L$14:$L$16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2-3ED3-4E2E-BCB8-5506466C6071}"/>
            </c:ext>
          </c:extLst>
        </c:ser>
        <c:ser>
          <c:idx val="2"/>
          <c:order val="2"/>
          <c:tx>
            <c:v>الأرباح او الخسائر</c:v>
          </c:tx>
          <c:spPr>
            <a:solidFill>
              <a:srgbClr val="70AD47"/>
            </a:solidFill>
            <a:ln cmpd="sng">
              <a:solidFill>
                <a:srgbClr val="000000"/>
              </a:solidFill>
            </a:ln>
          </c:spPr>
          <c:invertIfNegative val="1"/>
          <c:dLbls>
            <c:spPr>
              <a:noFill/>
              <a:ln>
                <a:noFill/>
              </a:ln>
              <a:effectLst/>
            </c:spPr>
            <c:txPr>
              <a:bodyPr/>
              <a:lstStyle/>
              <a:p>
                <a:pPr lvl="0">
                  <a:defRPr sz="900" b="1" i="0">
                    <a:solidFill>
                      <a:srgbClr val="FFFFFF"/>
                    </a:solidFill>
                    <a:latin typeface="+mn-lt"/>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'الأرباح والخسائر'!$J$14:$J$16</c:f>
              <c:strCache>
                <c:ptCount val="3"/>
                <c:pt idx="0">
                  <c:v> السنة 1</c:v>
                </c:pt>
                <c:pt idx="1">
                  <c:v>السنة 2</c:v>
                </c:pt>
                <c:pt idx="2">
                  <c:v>السنة 3</c:v>
                </c:pt>
              </c:strCache>
            </c:strRef>
          </c:cat>
          <c:val>
            <c:numRef>
              <c:f>'الأرباح والخسائر'!$M$14:$M$16</c:f>
              <c:numCache>
                <c:formatCode>_(* #,##0_);_(* \(#,##0\);_(* "-"_);_(@_)</c:formatCode>
                <c:ptCount val="3"/>
                <c:pt idx="0">
                  <c:v>0</c:v>
                </c:pt>
                <c:pt idx="1">
                  <c:v>0</c:v>
                </c:pt>
                <c:pt idx="2">
                  <c:v>0</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3-3ED3-4E2E-BCB8-5506466C6071}"/>
            </c:ext>
          </c:extLst>
        </c:ser>
        <c:dLbls>
          <c:showLegendKey val="0"/>
          <c:showVal val="0"/>
          <c:showCatName val="0"/>
          <c:showSerName val="0"/>
          <c:showPercent val="0"/>
          <c:showBubbleSize val="0"/>
        </c:dLbls>
        <c:gapWidth val="150"/>
        <c:axId val="330972148"/>
        <c:axId val="959417165"/>
      </c:barChart>
      <c:catAx>
        <c:axId val="330972148"/>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sz="900" b="0" i="0">
                <a:solidFill>
                  <a:schemeClr val="dk1"/>
                </a:solidFill>
                <a:latin typeface="+mn-lt"/>
              </a:defRPr>
            </a:pPr>
            <a:endParaRPr lang="en-US"/>
          </a:p>
        </c:txPr>
        <c:crossAx val="959417165"/>
        <c:crosses val="autoZero"/>
        <c:auto val="1"/>
        <c:lblAlgn val="ctr"/>
        <c:lblOffset val="100"/>
        <c:noMultiLvlLbl val="1"/>
      </c:catAx>
      <c:valAx>
        <c:axId val="959417165"/>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a:p>
            </c:rich>
          </c:tx>
          <c:overlay val="0"/>
        </c:title>
        <c:numFmt formatCode="_(* #,##0_);_(* \(#,##0\);_(* &quot;-&quot;_);_(@_)" sourceLinked="1"/>
        <c:majorTickMark val="none"/>
        <c:minorTickMark val="none"/>
        <c:tickLblPos val="nextTo"/>
        <c:spPr>
          <a:ln/>
        </c:spPr>
        <c:txPr>
          <a:bodyPr/>
          <a:lstStyle/>
          <a:p>
            <a:pPr lvl="0">
              <a:defRPr b="0">
                <a:solidFill>
                  <a:srgbClr val="000000"/>
                </a:solidFill>
                <a:latin typeface="+mn-lt"/>
              </a:defRPr>
            </a:pPr>
            <a:endParaRPr lang="en-US"/>
          </a:p>
        </c:txPr>
        <c:crossAx val="330972148"/>
        <c:crosses val="autoZero"/>
        <c:crossBetween val="between"/>
      </c:valAx>
    </c:plotArea>
    <c:legend>
      <c:legendPos val="b"/>
      <c:layout>
        <c:manualLayout>
          <c:xMode val="edge"/>
          <c:yMode val="edge"/>
          <c:x val="0.23294510061242343"/>
          <c:y val="0.82465223097112861"/>
        </c:manualLayout>
      </c:layout>
      <c:overlay val="0"/>
      <c:txPr>
        <a:bodyPr/>
        <a:lstStyle/>
        <a:p>
          <a:pPr lvl="0">
            <a:defRPr sz="1100" b="0" i="0">
              <a:solidFill>
                <a:schemeClr val="dk1"/>
              </a:solidFill>
              <a:latin typeface="+mn-lt"/>
            </a:defRPr>
          </a:pPr>
          <a:endParaRPr lang="en-US"/>
        </a:p>
      </c:txPr>
    </c:legend>
    <c:plotVisOnly val="1"/>
    <c:dispBlanksAs val="zero"/>
    <c:showDLblsOverMax val="1"/>
  </c:chart>
  <c:spPr>
    <a:solidFill>
      <a:schemeClr val="lt1"/>
    </a:solidFill>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oneCellAnchor>
    <xdr:from>
      <xdr:col>7</xdr:col>
      <xdr:colOff>19050</xdr:colOff>
      <xdr:row>11</xdr:row>
      <xdr:rowOff>0</xdr:rowOff>
    </xdr:from>
    <xdr:ext cx="4057650" cy="72390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8</xdr:col>
      <xdr:colOff>619125</xdr:colOff>
      <xdr:row>0</xdr:row>
      <xdr:rowOff>0</xdr:rowOff>
    </xdr:from>
    <xdr:to>
      <xdr:col>18</xdr:col>
      <xdr:colOff>19565</xdr:colOff>
      <xdr:row>16</xdr:row>
      <xdr:rowOff>155745</xdr:rowOff>
    </xdr:to>
    <xdr:pic>
      <xdr:nvPicPr>
        <xdr:cNvPr id="4" name="Picture 3">
          <a:extLst>
            <a:ext uri="{FF2B5EF4-FFF2-40B4-BE49-F238E27FC236}">
              <a16:creationId xmlns:a16="http://schemas.microsoft.com/office/drawing/2014/main" id="{1C5A8CA3-C48B-42BE-B9B5-AF502011E111}"/>
            </a:ext>
          </a:extLst>
        </xdr:cNvPr>
        <xdr:cNvPicPr>
          <a:picLocks noChangeAspect="1"/>
        </xdr:cNvPicPr>
      </xdr:nvPicPr>
      <xdr:blipFill>
        <a:blip xmlns:r="http://schemas.openxmlformats.org/officeDocument/2006/relationships" r:embed="rId1"/>
        <a:stretch>
          <a:fillRect/>
        </a:stretch>
      </xdr:blipFill>
      <xdr:spPr>
        <a:xfrm>
          <a:off x="15741662185" y="0"/>
          <a:ext cx="5944115" cy="34323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638175</xdr:colOff>
      <xdr:row>0</xdr:row>
      <xdr:rowOff>76200</xdr:rowOff>
    </xdr:from>
    <xdr:ext cx="4848225" cy="2628900"/>
    <xdr:graphicFrame macro="">
      <xdr:nvGraphicFramePr>
        <xdr:cNvPr id="178997061" name="Chart 1">
          <a:extLst>
            <a:ext uri="{FF2B5EF4-FFF2-40B4-BE49-F238E27FC236}">
              <a16:creationId xmlns:a16="http://schemas.microsoft.com/office/drawing/2014/main" id="{00000000-0008-0000-0200-00004547AB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dr:oneCellAnchor>
    <xdr:from>
      <xdr:col>5</xdr:col>
      <xdr:colOff>552450</xdr:colOff>
      <xdr:row>0</xdr:row>
      <xdr:rowOff>57150</xdr:rowOff>
    </xdr:from>
    <xdr:ext cx="4381500" cy="2676525"/>
    <xdr:graphicFrame macro="">
      <xdr:nvGraphicFramePr>
        <xdr:cNvPr id="1889330162" name="Chart 2">
          <a:extLst>
            <a:ext uri="{FF2B5EF4-FFF2-40B4-BE49-F238E27FC236}">
              <a16:creationId xmlns:a16="http://schemas.microsoft.com/office/drawing/2014/main" id="{00000000-0008-0000-0300-0000F2E39C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5.xml><?xml version="1.0" encoding="utf-8"?>
<xdr:wsDr xmlns:xdr="http://schemas.openxmlformats.org/drawingml/2006/spreadsheetDrawing" xmlns:a="http://schemas.openxmlformats.org/drawingml/2006/main">
  <xdr:oneCellAnchor>
    <xdr:from>
      <xdr:col>8</xdr:col>
      <xdr:colOff>600075</xdr:colOff>
      <xdr:row>0</xdr:row>
      <xdr:rowOff>19050</xdr:rowOff>
    </xdr:from>
    <xdr:ext cx="4743450" cy="2619375"/>
    <xdr:graphicFrame macro="">
      <xdr:nvGraphicFramePr>
        <xdr:cNvPr id="639961963" name="Chart 3">
          <a:extLst>
            <a:ext uri="{FF2B5EF4-FFF2-40B4-BE49-F238E27FC236}">
              <a16:creationId xmlns:a16="http://schemas.microsoft.com/office/drawing/2014/main" id="{00000000-0008-0000-0400-00006B0B25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457200</xdr:colOff>
      <xdr:row>0</xdr:row>
      <xdr:rowOff>114300</xdr:rowOff>
    </xdr:from>
    <xdr:ext cx="5886450" cy="3867150"/>
    <xdr:graphicFrame macro="">
      <xdr:nvGraphicFramePr>
        <xdr:cNvPr id="1923080034" name="Chart 4">
          <a:extLst>
            <a:ext uri="{FF2B5EF4-FFF2-40B4-BE49-F238E27FC236}">
              <a16:creationId xmlns:a16="http://schemas.microsoft.com/office/drawing/2014/main" id="{00000000-0008-0000-0700-000062DF9F7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salla.sa/alsaqaeh"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N1000"/>
  <sheetViews>
    <sheetView workbookViewId="0">
      <selection activeCell="Q8" sqref="Q8"/>
    </sheetView>
  </sheetViews>
  <sheetFormatPr defaultColWidth="12.625" defaultRowHeight="15" customHeight="1"/>
  <cols>
    <col min="1" max="26" width="7.625" customWidth="1"/>
  </cols>
  <sheetData>
    <row r="1" spans="1:14" ht="14.25" customHeight="1">
      <c r="A1" s="211" t="s">
        <v>0</v>
      </c>
      <c r="B1" s="210"/>
      <c r="C1" s="210"/>
      <c r="D1" s="210"/>
      <c r="E1" s="210"/>
      <c r="F1" s="210"/>
      <c r="G1" s="210"/>
      <c r="H1" s="212" t="s">
        <v>200</v>
      </c>
      <c r="I1" s="210"/>
      <c r="J1" s="210"/>
      <c r="K1" s="210"/>
      <c r="L1" s="210"/>
      <c r="M1" s="210"/>
      <c r="N1" s="210"/>
    </row>
    <row r="2" spans="1:14" ht="14.25" customHeight="1">
      <c r="A2" s="210"/>
      <c r="B2" s="210"/>
      <c r="C2" s="210"/>
      <c r="D2" s="210"/>
      <c r="E2" s="210"/>
      <c r="F2" s="210"/>
      <c r="G2" s="210"/>
      <c r="H2" s="210"/>
      <c r="I2" s="210"/>
      <c r="J2" s="210"/>
      <c r="K2" s="210"/>
      <c r="L2" s="210"/>
      <c r="M2" s="210"/>
      <c r="N2" s="210"/>
    </row>
    <row r="3" spans="1:14" ht="14.25" customHeight="1">
      <c r="A3" s="210"/>
      <c r="B3" s="210"/>
      <c r="C3" s="210"/>
      <c r="D3" s="210"/>
      <c r="E3" s="210"/>
      <c r="F3" s="210"/>
      <c r="G3" s="210"/>
      <c r="H3" s="210"/>
      <c r="I3" s="210"/>
      <c r="J3" s="210"/>
      <c r="K3" s="210"/>
      <c r="L3" s="210"/>
      <c r="M3" s="210"/>
      <c r="N3" s="210"/>
    </row>
    <row r="4" spans="1:14" ht="14.25" customHeight="1">
      <c r="A4" s="210"/>
      <c r="B4" s="210"/>
      <c r="C4" s="210"/>
      <c r="D4" s="210"/>
      <c r="E4" s="210"/>
      <c r="F4" s="210"/>
      <c r="G4" s="210"/>
      <c r="H4" s="210"/>
      <c r="I4" s="210"/>
      <c r="J4" s="210"/>
      <c r="K4" s="210"/>
      <c r="L4" s="210"/>
      <c r="M4" s="210"/>
      <c r="N4" s="210"/>
    </row>
    <row r="5" spans="1:14" ht="14.25" customHeight="1">
      <c r="A5" s="210"/>
      <c r="B5" s="210"/>
      <c r="C5" s="210"/>
      <c r="D5" s="210"/>
      <c r="E5" s="210"/>
      <c r="F5" s="210"/>
      <c r="G5" s="210"/>
      <c r="H5" s="210"/>
      <c r="I5" s="210"/>
      <c r="J5" s="210"/>
      <c r="K5" s="210"/>
      <c r="L5" s="210"/>
      <c r="M5" s="210"/>
      <c r="N5" s="210"/>
    </row>
    <row r="6" spans="1:14" ht="14.25" customHeight="1">
      <c r="A6" s="210"/>
      <c r="B6" s="210"/>
      <c r="C6" s="210"/>
      <c r="D6" s="210"/>
      <c r="E6" s="210"/>
      <c r="F6" s="210"/>
      <c r="G6" s="210"/>
      <c r="H6" s="210"/>
      <c r="I6" s="210"/>
      <c r="J6" s="210"/>
      <c r="K6" s="210"/>
      <c r="L6" s="210"/>
      <c r="M6" s="210"/>
      <c r="N6" s="210"/>
    </row>
    <row r="7" spans="1:14" ht="14.25" customHeight="1">
      <c r="A7" s="210"/>
      <c r="B7" s="210"/>
      <c r="C7" s="210"/>
      <c r="D7" s="210"/>
      <c r="E7" s="210"/>
      <c r="F7" s="210"/>
      <c r="G7" s="210"/>
      <c r="H7" s="210"/>
      <c r="I7" s="210"/>
      <c r="J7" s="210"/>
      <c r="K7" s="210"/>
      <c r="L7" s="210"/>
      <c r="M7" s="210"/>
      <c r="N7" s="210"/>
    </row>
    <row r="8" spans="1:14" ht="14.25" customHeight="1">
      <c r="A8" s="210"/>
      <c r="B8" s="210"/>
      <c r="C8" s="210"/>
      <c r="D8" s="210"/>
      <c r="E8" s="210"/>
      <c r="F8" s="210"/>
      <c r="G8" s="210"/>
      <c r="H8" s="210"/>
      <c r="I8" s="210"/>
      <c r="J8" s="210"/>
      <c r="K8" s="210"/>
      <c r="L8" s="210"/>
      <c r="M8" s="210"/>
      <c r="N8" s="210"/>
    </row>
    <row r="9" spans="1:14" ht="14.25" customHeight="1">
      <c r="A9" s="210"/>
      <c r="B9" s="210"/>
      <c r="C9" s="210"/>
      <c r="D9" s="210"/>
      <c r="E9" s="210"/>
      <c r="F9" s="210"/>
      <c r="G9" s="210"/>
      <c r="H9" s="210"/>
      <c r="I9" s="210"/>
      <c r="J9" s="210"/>
      <c r="K9" s="210"/>
      <c r="L9" s="210"/>
      <c r="M9" s="210"/>
      <c r="N9" s="210"/>
    </row>
    <row r="10" spans="1:14" ht="14.25" customHeight="1">
      <c r="A10" s="210"/>
      <c r="B10" s="210"/>
      <c r="C10" s="210"/>
      <c r="D10" s="210"/>
      <c r="E10" s="210"/>
      <c r="F10" s="210"/>
      <c r="G10" s="210"/>
      <c r="H10" s="210"/>
      <c r="I10" s="210"/>
      <c r="J10" s="210"/>
      <c r="K10" s="210"/>
      <c r="L10" s="210"/>
      <c r="M10" s="210"/>
      <c r="N10" s="210"/>
    </row>
    <row r="11" spans="1:14" ht="14.25" customHeight="1">
      <c r="A11" s="210"/>
      <c r="B11" s="210"/>
      <c r="C11" s="210"/>
      <c r="D11" s="210"/>
      <c r="E11" s="210"/>
      <c r="F11" s="210"/>
      <c r="G11" s="210"/>
      <c r="H11" s="213" t="s">
        <v>1</v>
      </c>
      <c r="I11" s="210"/>
      <c r="J11" s="210"/>
      <c r="K11" s="210"/>
      <c r="L11" s="210"/>
      <c r="M11" s="210"/>
      <c r="N11" s="210"/>
    </row>
    <row r="12" spans="1:14" ht="14.25" customHeight="1">
      <c r="A12" s="210"/>
      <c r="B12" s="210"/>
      <c r="C12" s="210"/>
      <c r="D12" s="210"/>
      <c r="E12" s="210"/>
      <c r="F12" s="210"/>
      <c r="G12" s="210"/>
    </row>
    <row r="13" spans="1:14" ht="14.25" customHeight="1">
      <c r="A13" s="210"/>
      <c r="B13" s="210"/>
      <c r="C13" s="210"/>
      <c r="D13" s="210"/>
      <c r="E13" s="210"/>
      <c r="F13" s="210"/>
      <c r="G13" s="210"/>
    </row>
    <row r="14" spans="1:14" ht="14.25" customHeight="1">
      <c r="A14" s="210"/>
      <c r="B14" s="210"/>
      <c r="C14" s="210"/>
      <c r="D14" s="210"/>
      <c r="E14" s="210"/>
      <c r="F14" s="210"/>
      <c r="G14" s="210"/>
    </row>
    <row r="15" spans="1:14" ht="14.25" customHeight="1">
      <c r="A15" s="210"/>
      <c r="B15" s="210"/>
      <c r="C15" s="210"/>
      <c r="D15" s="210"/>
      <c r="E15" s="210"/>
      <c r="F15" s="210"/>
      <c r="G15" s="210"/>
    </row>
    <row r="16" spans="1:14" ht="14.25" customHeight="1">
      <c r="A16" s="214"/>
      <c r="B16" s="210"/>
      <c r="C16" s="210"/>
      <c r="D16" s="210"/>
      <c r="E16" s="210"/>
      <c r="F16" s="210"/>
      <c r="G16" s="210"/>
    </row>
    <row r="17" spans="1:11" ht="14.25" customHeight="1">
      <c r="A17" s="210"/>
      <c r="B17" s="210"/>
      <c r="C17" s="210"/>
      <c r="D17" s="210"/>
      <c r="E17" s="210"/>
      <c r="F17" s="210"/>
      <c r="G17" s="210"/>
      <c r="I17" s="1"/>
      <c r="J17" s="209" t="s">
        <v>2</v>
      </c>
      <c r="K17" s="210"/>
    </row>
    <row r="18" spans="1:11" ht="14.25" customHeight="1">
      <c r="A18" s="210"/>
      <c r="B18" s="210"/>
      <c r="C18" s="210"/>
      <c r="D18" s="210"/>
      <c r="E18" s="210"/>
      <c r="F18" s="210"/>
      <c r="G18" s="210"/>
      <c r="I18" s="1"/>
      <c r="J18" s="210"/>
      <c r="K18" s="210"/>
    </row>
    <row r="19" spans="1:11" ht="14.25" customHeight="1">
      <c r="A19" s="210"/>
      <c r="B19" s="210"/>
      <c r="C19" s="210"/>
      <c r="D19" s="210"/>
      <c r="E19" s="210"/>
      <c r="F19" s="210"/>
      <c r="G19" s="210"/>
      <c r="I19" s="2"/>
      <c r="J19" s="209" t="s">
        <v>3</v>
      </c>
      <c r="K19" s="210"/>
    </row>
    <row r="20" spans="1:11" ht="14.25" customHeight="1">
      <c r="A20" s="210"/>
      <c r="B20" s="210"/>
      <c r="C20" s="210"/>
      <c r="D20" s="210"/>
      <c r="E20" s="210"/>
      <c r="F20" s="210"/>
      <c r="G20" s="210"/>
      <c r="I20" s="2"/>
      <c r="J20" s="210"/>
      <c r="K20" s="210"/>
    </row>
    <row r="21" spans="1:11" ht="14.25" customHeight="1">
      <c r="I21" s="3"/>
      <c r="J21" s="209" t="s">
        <v>4</v>
      </c>
      <c r="K21" s="210"/>
    </row>
    <row r="22" spans="1:11" ht="14.25" customHeight="1">
      <c r="I22" s="3"/>
      <c r="J22" s="210"/>
      <c r="K22" s="210"/>
    </row>
    <row r="23" spans="1:11" ht="14.25" customHeight="1"/>
    <row r="24" spans="1:11" ht="14.25" customHeight="1"/>
    <row r="25" spans="1:11" ht="14.25" customHeight="1"/>
    <row r="26" spans="1:11" ht="14.25" customHeight="1"/>
    <row r="27" spans="1:11" ht="14.25" customHeight="1"/>
    <row r="28" spans="1:11" ht="14.25" customHeight="1"/>
    <row r="29" spans="1:11" ht="14.25" customHeight="1"/>
    <row r="30" spans="1:11" ht="14.25" customHeight="1"/>
    <row r="31" spans="1:11" ht="14.25" customHeight="1"/>
    <row r="32" spans="1: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7">
    <mergeCell ref="J21:K22"/>
    <mergeCell ref="A1:G15"/>
    <mergeCell ref="H1:N10"/>
    <mergeCell ref="H11:N11"/>
    <mergeCell ref="A16:G20"/>
    <mergeCell ref="J17:K18"/>
    <mergeCell ref="J19:K20"/>
  </mergeCells>
  <hyperlinks>
    <hyperlink ref="H11" r:id="rId1" xr:uid="{00000000-0004-0000-0000-000000000000}"/>
  </hyperlinks>
  <pageMargins left="0.7" right="0.7" top="0.75" bottom="0.75" header="0" footer="0"/>
  <pageSetup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sheetPr>
  <dimension ref="A1:Z1000"/>
  <sheetViews>
    <sheetView rightToLeft="1" topLeftCell="A52" workbookViewId="0">
      <selection activeCell="B13" sqref="B13"/>
    </sheetView>
  </sheetViews>
  <sheetFormatPr defaultColWidth="12.625" defaultRowHeight="15" customHeight="1"/>
  <cols>
    <col min="1" max="1" width="8" customWidth="1"/>
    <col min="2" max="2" width="21.875" customWidth="1"/>
    <col min="3" max="3" width="20.125" customWidth="1"/>
    <col min="4" max="4" width="21.5" customWidth="1"/>
    <col min="5" max="5" width="0.875" hidden="1" customWidth="1"/>
    <col min="6" max="6" width="14.25" customWidth="1"/>
    <col min="7" max="7" width="26.875" customWidth="1"/>
    <col min="8" max="8" width="9.875" customWidth="1"/>
    <col min="9" max="9" width="12" customWidth="1"/>
    <col min="10" max="10" width="9.875" customWidth="1"/>
    <col min="11" max="26" width="8" customWidth="1"/>
  </cols>
  <sheetData>
    <row r="1" spans="1:26" ht="15.75">
      <c r="A1" s="274" t="s">
        <v>201</v>
      </c>
      <c r="B1" s="274"/>
      <c r="C1" s="274"/>
      <c r="D1" s="274"/>
      <c r="E1" s="274"/>
      <c r="F1" s="274"/>
      <c r="G1" s="274"/>
      <c r="H1" s="5"/>
      <c r="I1" s="5"/>
      <c r="J1" s="5"/>
      <c r="K1" s="5"/>
      <c r="L1" s="4"/>
      <c r="M1" s="4"/>
      <c r="N1" s="4"/>
      <c r="O1" s="4"/>
      <c r="P1" s="4"/>
      <c r="Q1" s="4"/>
      <c r="R1" s="4"/>
      <c r="S1" s="4"/>
      <c r="T1" s="4"/>
      <c r="U1" s="4"/>
      <c r="V1" s="4"/>
      <c r="W1" s="4"/>
      <c r="X1" s="4"/>
      <c r="Y1" s="4"/>
      <c r="Z1" s="4"/>
    </row>
    <row r="2" spans="1:26" ht="15.75">
      <c r="A2" s="4"/>
      <c r="B2" s="6"/>
      <c r="C2" s="7"/>
      <c r="D2" s="7"/>
      <c r="E2" s="7"/>
      <c r="F2" s="7"/>
      <c r="G2" s="7"/>
      <c r="H2" s="7"/>
      <c r="I2" s="5"/>
      <c r="J2" s="5"/>
      <c r="K2" s="5"/>
      <c r="L2" s="4"/>
      <c r="M2" s="4"/>
      <c r="N2" s="4"/>
      <c r="O2" s="4"/>
      <c r="P2" s="4"/>
      <c r="Q2" s="4"/>
      <c r="R2" s="4"/>
      <c r="S2" s="4"/>
      <c r="T2" s="4"/>
      <c r="U2" s="4"/>
      <c r="V2" s="4"/>
      <c r="W2" s="4"/>
      <c r="X2" s="4"/>
      <c r="Y2" s="4"/>
      <c r="Z2" s="4"/>
    </row>
    <row r="3" spans="1:26" ht="15.75">
      <c r="A3" s="4"/>
      <c r="B3" s="6"/>
      <c r="C3" s="7"/>
      <c r="D3" s="7"/>
      <c r="E3" s="7"/>
      <c r="F3" s="7"/>
      <c r="G3" s="7"/>
      <c r="H3" s="7"/>
      <c r="I3" s="5"/>
      <c r="J3" s="5"/>
      <c r="K3" s="5"/>
      <c r="L3" s="4"/>
      <c r="M3" s="4"/>
      <c r="N3" s="4"/>
      <c r="O3" s="4"/>
      <c r="P3" s="4"/>
      <c r="Q3" s="4"/>
      <c r="R3" s="4"/>
      <c r="S3" s="4"/>
      <c r="T3" s="4"/>
      <c r="U3" s="4"/>
      <c r="V3" s="4"/>
      <c r="W3" s="4"/>
      <c r="X3" s="4"/>
      <c r="Y3" s="4"/>
      <c r="Z3" s="4"/>
    </row>
    <row r="4" spans="1:26" ht="15.75">
      <c r="A4" s="4"/>
      <c r="B4" s="6"/>
      <c r="C4" s="8"/>
      <c r="D4" s="8"/>
      <c r="E4" s="8"/>
      <c r="F4" s="9" t="s">
        <v>5</v>
      </c>
      <c r="G4" s="9" t="s">
        <v>6</v>
      </c>
      <c r="H4" s="9" t="s">
        <v>7</v>
      </c>
      <c r="I4" s="5"/>
      <c r="J4" s="5"/>
      <c r="K4" s="5"/>
      <c r="L4" s="4"/>
      <c r="M4" s="4"/>
      <c r="N4" s="4"/>
      <c r="O4" s="4"/>
      <c r="P4" s="4"/>
      <c r="Q4" s="4"/>
      <c r="R4" s="4"/>
      <c r="S4" s="4"/>
      <c r="T4" s="4"/>
      <c r="U4" s="4"/>
      <c r="V4" s="4"/>
      <c r="W4" s="4"/>
      <c r="X4" s="4"/>
      <c r="Y4" s="4"/>
      <c r="Z4" s="4"/>
    </row>
    <row r="5" spans="1:26" ht="15.75">
      <c r="A5" s="4"/>
      <c r="B5" s="6"/>
      <c r="C5" s="10" t="s">
        <v>8</v>
      </c>
      <c r="D5" s="11"/>
      <c r="E5" s="11"/>
      <c r="F5" s="12"/>
      <c r="G5" s="11"/>
      <c r="H5" s="10" t="s">
        <v>9</v>
      </c>
      <c r="I5" s="5"/>
      <c r="J5" s="5"/>
      <c r="K5" s="5"/>
      <c r="L5" s="4"/>
      <c r="M5" s="4"/>
      <c r="N5" s="4"/>
      <c r="O5" s="4"/>
      <c r="P5" s="4"/>
      <c r="Q5" s="4"/>
      <c r="R5" s="4"/>
      <c r="S5" s="4"/>
      <c r="T5" s="4"/>
      <c r="U5" s="4"/>
      <c r="V5" s="4"/>
      <c r="W5" s="4"/>
      <c r="X5" s="4"/>
      <c r="Y5" s="4"/>
      <c r="Z5" s="4"/>
    </row>
    <row r="6" spans="1:26" ht="15.75">
      <c r="A6" s="4"/>
      <c r="B6" s="6"/>
      <c r="C6" s="7"/>
      <c r="D6" s="13" t="s">
        <v>10</v>
      </c>
      <c r="E6" s="7"/>
      <c r="F6" s="14">
        <v>0</v>
      </c>
      <c r="G6" s="7"/>
      <c r="H6" s="7">
        <v>0</v>
      </c>
      <c r="I6" s="5"/>
      <c r="J6" s="5"/>
      <c r="K6" s="5"/>
      <c r="L6" s="4"/>
      <c r="M6" s="4"/>
      <c r="N6" s="4"/>
      <c r="O6" s="4"/>
      <c r="P6" s="4"/>
      <c r="Q6" s="4"/>
      <c r="R6" s="4"/>
      <c r="S6" s="4"/>
      <c r="T6" s="4"/>
      <c r="U6" s="4"/>
      <c r="V6" s="4"/>
      <c r="W6" s="4"/>
      <c r="X6" s="4"/>
      <c r="Y6" s="4"/>
      <c r="Z6" s="4"/>
    </row>
    <row r="7" spans="1:26" ht="15.75">
      <c r="A7" s="4"/>
      <c r="B7" s="6"/>
      <c r="C7" s="7"/>
      <c r="D7" s="13" t="s">
        <v>11</v>
      </c>
      <c r="E7" s="7"/>
      <c r="F7" s="14">
        <v>0</v>
      </c>
      <c r="G7" s="7"/>
      <c r="H7" s="7">
        <v>50</v>
      </c>
      <c r="I7" s="5"/>
      <c r="J7" s="5"/>
      <c r="K7" s="5"/>
      <c r="L7" s="4"/>
      <c r="M7" s="4"/>
      <c r="N7" s="4"/>
      <c r="O7" s="4"/>
      <c r="P7" s="4"/>
      <c r="Q7" s="4"/>
      <c r="R7" s="4"/>
      <c r="S7" s="4"/>
      <c r="T7" s="4"/>
      <c r="U7" s="4"/>
      <c r="V7" s="4"/>
      <c r="W7" s="4"/>
      <c r="X7" s="4"/>
      <c r="Y7" s="4"/>
      <c r="Z7" s="4"/>
    </row>
    <row r="8" spans="1:26" ht="15.75">
      <c r="A8" s="4"/>
      <c r="B8" s="6"/>
      <c r="C8" s="7"/>
      <c r="D8" s="13" t="s">
        <v>12</v>
      </c>
      <c r="E8" s="7"/>
      <c r="F8" s="14">
        <v>0</v>
      </c>
      <c r="G8" s="7"/>
      <c r="H8" s="7">
        <v>10</v>
      </c>
      <c r="I8" s="5"/>
      <c r="J8" s="5"/>
      <c r="K8" s="5"/>
      <c r="L8" s="4"/>
      <c r="M8" s="4"/>
      <c r="N8" s="4"/>
      <c r="O8" s="4"/>
      <c r="P8" s="4"/>
      <c r="Q8" s="4"/>
      <c r="R8" s="4"/>
      <c r="S8" s="4"/>
      <c r="T8" s="4"/>
      <c r="U8" s="4"/>
      <c r="V8" s="4"/>
      <c r="W8" s="4"/>
      <c r="X8" s="4"/>
      <c r="Y8" s="4"/>
      <c r="Z8" s="4"/>
    </row>
    <row r="9" spans="1:26" ht="15.75">
      <c r="A9" s="4"/>
      <c r="B9" s="6"/>
      <c r="C9" s="7"/>
      <c r="D9" s="13" t="s">
        <v>13</v>
      </c>
      <c r="E9" s="7"/>
      <c r="F9" s="14">
        <v>0</v>
      </c>
      <c r="G9" s="7"/>
      <c r="H9" s="7">
        <v>7</v>
      </c>
      <c r="I9" s="5"/>
      <c r="J9" s="5"/>
      <c r="K9" s="5"/>
      <c r="L9" s="4"/>
      <c r="M9" s="4"/>
      <c r="N9" s="4"/>
      <c r="O9" s="4"/>
      <c r="P9" s="4"/>
      <c r="Q9" s="4"/>
      <c r="R9" s="4"/>
      <c r="S9" s="4"/>
      <c r="T9" s="4"/>
      <c r="U9" s="4"/>
      <c r="V9" s="4"/>
      <c r="W9" s="4"/>
      <c r="X9" s="4"/>
      <c r="Y9" s="4"/>
      <c r="Z9" s="4"/>
    </row>
    <row r="10" spans="1:26" ht="15.75">
      <c r="A10" s="4"/>
      <c r="B10" s="6"/>
      <c r="C10" s="7"/>
      <c r="D10" s="13" t="s">
        <v>14</v>
      </c>
      <c r="E10" s="7"/>
      <c r="F10" s="14">
        <v>0</v>
      </c>
      <c r="G10" s="7"/>
      <c r="H10" s="7">
        <v>5</v>
      </c>
      <c r="I10" s="5"/>
      <c r="J10" s="5"/>
      <c r="K10" s="5"/>
      <c r="L10" s="4"/>
      <c r="M10" s="4"/>
      <c r="N10" s="4"/>
      <c r="O10" s="4"/>
      <c r="P10" s="4"/>
      <c r="Q10" s="4"/>
      <c r="R10" s="4"/>
      <c r="S10" s="4"/>
      <c r="T10" s="4"/>
      <c r="U10" s="4"/>
      <c r="V10" s="4"/>
      <c r="W10" s="4"/>
      <c r="X10" s="4"/>
      <c r="Y10" s="4"/>
      <c r="Z10" s="4"/>
    </row>
    <row r="11" spans="1:26" ht="15.75">
      <c r="A11" s="4"/>
      <c r="B11" s="6"/>
      <c r="C11" s="7"/>
      <c r="D11" s="13" t="s">
        <v>15</v>
      </c>
      <c r="E11" s="7"/>
      <c r="F11" s="14">
        <v>0</v>
      </c>
      <c r="G11" s="7"/>
      <c r="H11" s="7">
        <v>5</v>
      </c>
      <c r="I11" s="5"/>
      <c r="J11" s="5"/>
      <c r="K11" s="5"/>
      <c r="L11" s="4"/>
      <c r="M11" s="4"/>
      <c r="N11" s="4"/>
      <c r="O11" s="4"/>
      <c r="P11" s="4"/>
      <c r="Q11" s="4"/>
      <c r="R11" s="4"/>
      <c r="S11" s="4"/>
      <c r="T11" s="4"/>
      <c r="U11" s="4"/>
      <c r="V11" s="4"/>
      <c r="W11" s="4"/>
      <c r="X11" s="4"/>
      <c r="Y11" s="4"/>
      <c r="Z11" s="4"/>
    </row>
    <row r="12" spans="1:26" ht="15.75">
      <c r="A12" s="4"/>
      <c r="B12" s="6"/>
      <c r="C12" s="7"/>
      <c r="D12" s="13" t="s">
        <v>16</v>
      </c>
      <c r="E12" s="7"/>
      <c r="F12" s="14">
        <v>0</v>
      </c>
      <c r="G12" s="7"/>
      <c r="H12" s="7">
        <v>5</v>
      </c>
      <c r="I12" s="5"/>
      <c r="J12" s="5"/>
      <c r="K12" s="5"/>
      <c r="L12" s="4"/>
      <c r="M12" s="4"/>
      <c r="N12" s="4"/>
      <c r="O12" s="4"/>
      <c r="P12" s="4"/>
      <c r="Q12" s="4"/>
      <c r="R12" s="4"/>
      <c r="S12" s="4"/>
      <c r="T12" s="4"/>
      <c r="U12" s="4"/>
      <c r="V12" s="4"/>
      <c r="W12" s="4"/>
      <c r="X12" s="4"/>
      <c r="Y12" s="4"/>
      <c r="Z12" s="4"/>
    </row>
    <row r="13" spans="1:26" ht="18.75">
      <c r="A13" s="4"/>
      <c r="B13" s="15"/>
      <c r="C13" s="9" t="s">
        <v>17</v>
      </c>
      <c r="D13" s="8"/>
      <c r="E13" s="8"/>
      <c r="F13" s="16"/>
      <c r="G13" s="17">
        <f>SUM(F6:F12)</f>
        <v>0</v>
      </c>
      <c r="H13" s="7"/>
      <c r="I13" s="5"/>
      <c r="J13" s="5"/>
      <c r="K13" s="5"/>
      <c r="L13" s="4"/>
      <c r="M13" s="4"/>
      <c r="N13" s="4"/>
      <c r="O13" s="4"/>
      <c r="P13" s="4"/>
      <c r="Q13" s="4"/>
      <c r="R13" s="4"/>
      <c r="S13" s="4"/>
      <c r="T13" s="4"/>
      <c r="U13" s="4"/>
      <c r="V13" s="4"/>
      <c r="W13" s="4"/>
      <c r="X13" s="4"/>
      <c r="Y13" s="4"/>
      <c r="Z13" s="4"/>
    </row>
    <row r="14" spans="1:26" ht="15.75">
      <c r="A14" s="4"/>
      <c r="B14" s="4"/>
      <c r="C14" s="5"/>
      <c r="D14" s="5"/>
      <c r="E14" s="5"/>
      <c r="F14" s="5"/>
      <c r="G14" s="5"/>
      <c r="H14" s="5"/>
      <c r="I14" s="5"/>
      <c r="J14" s="5"/>
      <c r="K14" s="5"/>
      <c r="L14" s="4"/>
      <c r="M14" s="4"/>
      <c r="N14" s="4"/>
      <c r="O14" s="4"/>
      <c r="P14" s="4"/>
      <c r="Q14" s="4"/>
      <c r="R14" s="4"/>
      <c r="S14" s="4"/>
      <c r="T14" s="4"/>
      <c r="U14" s="4"/>
      <c r="V14" s="4"/>
      <c r="W14" s="4"/>
      <c r="X14" s="4"/>
      <c r="Y14" s="4"/>
      <c r="Z14" s="4"/>
    </row>
    <row r="15" spans="1:26" ht="18.75">
      <c r="A15" s="4"/>
      <c r="B15" s="18"/>
      <c r="C15" s="19" t="s">
        <v>18</v>
      </c>
      <c r="D15" s="20"/>
      <c r="E15" s="20"/>
      <c r="F15" s="20"/>
      <c r="G15" s="20"/>
      <c r="H15" s="5"/>
      <c r="I15" s="5"/>
      <c r="J15" s="5"/>
      <c r="K15" s="5"/>
      <c r="L15" s="4"/>
      <c r="M15" s="4"/>
      <c r="N15" s="4"/>
      <c r="O15" s="4"/>
      <c r="P15" s="4"/>
      <c r="Q15" s="4"/>
      <c r="R15" s="4"/>
      <c r="S15" s="4"/>
      <c r="T15" s="4"/>
      <c r="U15" s="4"/>
      <c r="V15" s="4"/>
      <c r="W15" s="4"/>
      <c r="X15" s="4"/>
      <c r="Y15" s="4"/>
      <c r="Z15" s="4"/>
    </row>
    <row r="16" spans="1:26" ht="15.75">
      <c r="A16" s="4"/>
      <c r="B16" s="4"/>
      <c r="C16" s="5"/>
      <c r="D16" s="21" t="s">
        <v>19</v>
      </c>
      <c r="E16" s="5"/>
      <c r="F16" s="22"/>
      <c r="G16" s="5"/>
      <c r="H16" s="5"/>
      <c r="I16" s="5"/>
      <c r="J16" s="5"/>
      <c r="K16" s="5"/>
      <c r="L16" s="4"/>
      <c r="M16" s="4"/>
      <c r="N16" s="4"/>
      <c r="O16" s="4"/>
      <c r="P16" s="4"/>
      <c r="Q16" s="4"/>
      <c r="R16" s="4"/>
      <c r="S16" s="4"/>
      <c r="T16" s="4"/>
      <c r="U16" s="4"/>
      <c r="V16" s="4"/>
      <c r="W16" s="4"/>
      <c r="X16" s="4"/>
      <c r="Y16" s="4"/>
      <c r="Z16" s="4"/>
    </row>
    <row r="17" spans="1:26" ht="15.75">
      <c r="A17" s="4"/>
      <c r="B17" s="4"/>
      <c r="C17" s="5"/>
      <c r="D17" s="21" t="s">
        <v>20</v>
      </c>
      <c r="E17" s="5"/>
      <c r="F17" s="22"/>
      <c r="G17" s="5"/>
      <c r="H17" s="215"/>
      <c r="I17" s="210"/>
      <c r="J17" s="210"/>
      <c r="K17" s="5"/>
      <c r="L17" s="4"/>
      <c r="M17" s="4"/>
      <c r="N17" s="4"/>
      <c r="O17" s="4"/>
      <c r="P17" s="4"/>
      <c r="Q17" s="4"/>
      <c r="R17" s="4"/>
      <c r="S17" s="4"/>
      <c r="T17" s="4"/>
      <c r="U17" s="4"/>
      <c r="V17" s="4"/>
      <c r="W17" s="4"/>
      <c r="X17" s="4"/>
      <c r="Y17" s="4"/>
      <c r="Z17" s="4"/>
    </row>
    <row r="18" spans="1:26" ht="15.75" customHeight="1">
      <c r="A18" s="4"/>
      <c r="B18" s="4"/>
      <c r="C18" s="5"/>
      <c r="D18" s="21" t="s">
        <v>21</v>
      </c>
      <c r="E18" s="5"/>
      <c r="F18" s="22"/>
      <c r="G18" s="5"/>
      <c r="H18" s="210"/>
      <c r="I18" s="210"/>
      <c r="J18" s="210"/>
      <c r="K18" s="5"/>
      <c r="L18" s="4"/>
      <c r="M18" s="4"/>
      <c r="N18" s="4"/>
      <c r="O18" s="4"/>
      <c r="P18" s="4"/>
      <c r="Q18" s="4"/>
      <c r="R18" s="4"/>
      <c r="S18" s="4"/>
      <c r="T18" s="4"/>
      <c r="U18" s="4"/>
      <c r="V18" s="4"/>
      <c r="W18" s="4"/>
      <c r="X18" s="4"/>
      <c r="Y18" s="4"/>
      <c r="Z18" s="4"/>
    </row>
    <row r="19" spans="1:26" ht="15.75" customHeight="1">
      <c r="A19" s="4"/>
      <c r="B19" s="4"/>
      <c r="C19" s="5"/>
      <c r="D19" s="21" t="s">
        <v>22</v>
      </c>
      <c r="E19" s="5"/>
      <c r="F19" s="22"/>
      <c r="G19" s="5"/>
      <c r="H19" s="210"/>
      <c r="I19" s="210"/>
      <c r="J19" s="210"/>
      <c r="K19" s="5"/>
      <c r="L19" s="4"/>
      <c r="M19" s="4"/>
      <c r="N19" s="4"/>
      <c r="O19" s="4"/>
      <c r="P19" s="4"/>
      <c r="Q19" s="4"/>
      <c r="R19" s="4"/>
      <c r="S19" s="4"/>
      <c r="T19" s="4"/>
      <c r="U19" s="4"/>
      <c r="V19" s="4"/>
      <c r="W19" s="4"/>
      <c r="X19" s="4"/>
      <c r="Y19" s="4"/>
      <c r="Z19" s="4"/>
    </row>
    <row r="20" spans="1:26" ht="15.75">
      <c r="A20" s="4"/>
      <c r="B20" s="4"/>
      <c r="C20" s="5"/>
      <c r="D20" s="21" t="s">
        <v>23</v>
      </c>
      <c r="E20" s="5"/>
      <c r="F20" s="22"/>
      <c r="G20" s="5"/>
      <c r="H20" s="210"/>
      <c r="I20" s="210"/>
      <c r="J20" s="210"/>
      <c r="K20" s="23"/>
      <c r="L20" s="4"/>
      <c r="M20" s="4"/>
      <c r="N20" s="4"/>
      <c r="O20" s="4"/>
      <c r="P20" s="4"/>
      <c r="Q20" s="4"/>
      <c r="R20" s="4"/>
      <c r="S20" s="4"/>
      <c r="T20" s="4"/>
      <c r="U20" s="4"/>
      <c r="V20" s="4"/>
      <c r="W20" s="4"/>
      <c r="X20" s="4"/>
      <c r="Y20" s="4"/>
      <c r="Z20" s="4"/>
    </row>
    <row r="21" spans="1:26" ht="15.75">
      <c r="A21" s="4"/>
      <c r="B21" s="4"/>
      <c r="C21" s="5"/>
      <c r="D21" s="21" t="s">
        <v>24</v>
      </c>
      <c r="E21" s="5"/>
      <c r="F21" s="22"/>
      <c r="G21" s="5"/>
      <c r="H21" s="210"/>
      <c r="I21" s="210"/>
      <c r="J21" s="210"/>
      <c r="K21" s="5"/>
      <c r="L21" s="4"/>
      <c r="M21" s="4"/>
      <c r="N21" s="4"/>
      <c r="O21" s="4"/>
      <c r="P21" s="4"/>
      <c r="Q21" s="4"/>
      <c r="R21" s="4"/>
      <c r="S21" s="4"/>
      <c r="T21" s="4"/>
      <c r="U21" s="4"/>
      <c r="V21" s="4"/>
      <c r="W21" s="4"/>
      <c r="X21" s="4"/>
      <c r="Y21" s="4"/>
      <c r="Z21" s="4"/>
    </row>
    <row r="22" spans="1:26" ht="15.75">
      <c r="A22" s="4"/>
      <c r="B22" s="4"/>
      <c r="C22" s="5"/>
      <c r="D22" s="21" t="s">
        <v>25</v>
      </c>
      <c r="E22" s="5"/>
      <c r="F22" s="22"/>
      <c r="G22" s="5"/>
      <c r="H22" s="210"/>
      <c r="I22" s="210"/>
      <c r="J22" s="210"/>
      <c r="K22" s="5"/>
      <c r="L22" s="4"/>
      <c r="M22" s="4"/>
      <c r="N22" s="4"/>
      <c r="O22" s="4"/>
      <c r="P22" s="4"/>
      <c r="Q22" s="4"/>
      <c r="R22" s="4"/>
      <c r="S22" s="4"/>
      <c r="T22" s="4"/>
      <c r="U22" s="4"/>
      <c r="V22" s="4"/>
      <c r="W22" s="4"/>
      <c r="X22" s="4"/>
      <c r="Y22" s="4"/>
      <c r="Z22" s="4"/>
    </row>
    <row r="23" spans="1:26" ht="15.75">
      <c r="A23" s="4"/>
      <c r="B23" s="4"/>
      <c r="C23" s="5"/>
      <c r="D23" s="21" t="s">
        <v>26</v>
      </c>
      <c r="E23" s="5"/>
      <c r="F23" s="22"/>
      <c r="G23" s="5"/>
      <c r="H23" s="210"/>
      <c r="I23" s="210"/>
      <c r="J23" s="210"/>
      <c r="K23" s="5"/>
      <c r="L23" s="4"/>
      <c r="M23" s="4"/>
      <c r="N23" s="4"/>
      <c r="O23" s="4"/>
      <c r="P23" s="4"/>
      <c r="Q23" s="4"/>
      <c r="R23" s="4"/>
      <c r="S23" s="4"/>
      <c r="T23" s="4"/>
      <c r="U23" s="4"/>
      <c r="V23" s="4"/>
      <c r="W23" s="4"/>
      <c r="X23" s="4"/>
      <c r="Y23" s="4"/>
      <c r="Z23" s="4"/>
    </row>
    <row r="24" spans="1:26" ht="15.75">
      <c r="A24" s="4"/>
      <c r="B24" s="4"/>
      <c r="C24" s="5"/>
      <c r="D24" s="21" t="s">
        <v>27</v>
      </c>
      <c r="E24" s="5"/>
      <c r="F24" s="22"/>
      <c r="G24" s="5"/>
      <c r="H24" s="216"/>
      <c r="I24" s="210"/>
      <c r="J24" s="210"/>
      <c r="K24" s="5"/>
      <c r="L24" s="4"/>
      <c r="M24" s="4"/>
      <c r="N24" s="4"/>
      <c r="O24" s="4"/>
      <c r="P24" s="4"/>
      <c r="Q24" s="4"/>
      <c r="R24" s="4"/>
      <c r="S24" s="4"/>
      <c r="T24" s="4"/>
      <c r="U24" s="4"/>
      <c r="V24" s="4"/>
      <c r="W24" s="4"/>
      <c r="X24" s="4"/>
      <c r="Y24" s="4"/>
      <c r="Z24" s="4"/>
    </row>
    <row r="25" spans="1:26" ht="15.75">
      <c r="A25" s="4"/>
      <c r="B25" s="4"/>
      <c r="C25" s="5"/>
      <c r="D25" s="21" t="s">
        <v>28</v>
      </c>
      <c r="E25" s="5"/>
      <c r="F25" s="22"/>
      <c r="G25" s="5"/>
      <c r="H25" s="5"/>
      <c r="I25" s="5"/>
      <c r="J25" s="5"/>
      <c r="K25" s="5"/>
      <c r="L25" s="4"/>
      <c r="M25" s="4"/>
      <c r="N25" s="4"/>
      <c r="O25" s="4"/>
      <c r="P25" s="4"/>
      <c r="Q25" s="4"/>
      <c r="R25" s="4"/>
      <c r="S25" s="4"/>
      <c r="T25" s="4"/>
      <c r="U25" s="4"/>
      <c r="V25" s="4"/>
      <c r="W25" s="4"/>
      <c r="X25" s="4"/>
      <c r="Y25" s="4"/>
      <c r="Z25" s="4"/>
    </row>
    <row r="26" spans="1:26" ht="18.75">
      <c r="A26" s="4"/>
      <c r="B26" s="24"/>
      <c r="C26" s="25" t="s">
        <v>29</v>
      </c>
      <c r="D26" s="26"/>
      <c r="E26" s="26"/>
      <c r="F26" s="26"/>
      <c r="G26" s="27">
        <f>SUM(F16:F25)</f>
        <v>0</v>
      </c>
      <c r="H26" s="5"/>
      <c r="I26" s="5"/>
      <c r="J26" s="5"/>
      <c r="K26" s="5"/>
      <c r="L26" s="4"/>
      <c r="M26" s="4"/>
      <c r="N26" s="4"/>
      <c r="O26" s="4"/>
      <c r="P26" s="4"/>
      <c r="Q26" s="4"/>
      <c r="R26" s="4"/>
      <c r="S26" s="4"/>
      <c r="T26" s="4"/>
      <c r="U26" s="4"/>
      <c r="V26" s="4"/>
      <c r="W26" s="4"/>
      <c r="X26" s="4"/>
      <c r="Y26" s="4"/>
      <c r="Z26" s="4"/>
    </row>
    <row r="27" spans="1:26" ht="18.75">
      <c r="A27" s="4"/>
      <c r="B27" s="24"/>
      <c r="C27" s="28"/>
      <c r="D27" s="28"/>
      <c r="E27" s="28"/>
      <c r="F27" s="28"/>
      <c r="G27" s="29"/>
      <c r="H27" s="5"/>
      <c r="I27" s="5"/>
      <c r="J27" s="5"/>
      <c r="K27" s="5"/>
      <c r="L27" s="4"/>
      <c r="M27" s="4"/>
      <c r="N27" s="4"/>
      <c r="O27" s="4"/>
      <c r="P27" s="4"/>
      <c r="Q27" s="4"/>
      <c r="R27" s="4"/>
      <c r="S27" s="4"/>
      <c r="T27" s="4"/>
      <c r="U27" s="4"/>
      <c r="V27" s="4"/>
      <c r="W27" s="4"/>
      <c r="X27" s="4"/>
      <c r="Y27" s="4"/>
      <c r="Z27" s="4"/>
    </row>
    <row r="28" spans="1:26" ht="18.75">
      <c r="A28" s="4"/>
      <c r="B28" s="24"/>
      <c r="C28" s="28"/>
      <c r="D28" s="30" t="s">
        <v>30</v>
      </c>
      <c r="E28" s="31">
        <v>150000</v>
      </c>
      <c r="F28" s="22"/>
      <c r="G28" s="29"/>
      <c r="H28" s="5"/>
      <c r="I28" s="5"/>
      <c r="J28" s="5"/>
      <c r="K28" s="5"/>
      <c r="L28" s="4"/>
      <c r="M28" s="4"/>
      <c r="N28" s="4"/>
      <c r="O28" s="4"/>
      <c r="P28" s="4"/>
      <c r="Q28" s="4"/>
      <c r="R28" s="4"/>
      <c r="S28" s="4"/>
      <c r="T28" s="4"/>
      <c r="U28" s="4"/>
      <c r="V28" s="4"/>
      <c r="W28" s="4"/>
      <c r="X28" s="4"/>
      <c r="Y28" s="4"/>
      <c r="Z28" s="4"/>
    </row>
    <row r="29" spans="1:26" ht="18.75">
      <c r="A29" s="4"/>
      <c r="B29" s="24"/>
      <c r="C29" s="28"/>
      <c r="D29" s="28"/>
      <c r="E29" s="28"/>
      <c r="F29" s="28"/>
      <c r="G29" s="29"/>
      <c r="H29" s="5"/>
      <c r="I29" s="5"/>
      <c r="J29" s="5"/>
      <c r="K29" s="5"/>
      <c r="L29" s="4"/>
      <c r="M29" s="4"/>
      <c r="N29" s="4"/>
      <c r="O29" s="4"/>
      <c r="P29" s="4"/>
      <c r="Q29" s="4"/>
      <c r="R29" s="4"/>
      <c r="S29" s="4"/>
      <c r="T29" s="4"/>
      <c r="U29" s="4"/>
      <c r="V29" s="4"/>
      <c r="W29" s="4"/>
      <c r="X29" s="4"/>
      <c r="Y29" s="4"/>
      <c r="Z29" s="4"/>
    </row>
    <row r="30" spans="1:26" ht="21" customHeight="1">
      <c r="A30" s="4"/>
      <c r="B30" s="32" t="s">
        <v>31</v>
      </c>
      <c r="C30" s="33"/>
      <c r="D30" s="33"/>
      <c r="E30" s="33"/>
      <c r="F30" s="33"/>
      <c r="G30" s="34">
        <f>G13+G26+F28</f>
        <v>0</v>
      </c>
      <c r="H30" s="5"/>
      <c r="I30" s="5"/>
      <c r="J30" s="5"/>
      <c r="K30" s="5"/>
      <c r="L30" s="4"/>
      <c r="M30" s="4"/>
      <c r="N30" s="4"/>
      <c r="O30" s="4"/>
      <c r="P30" s="4"/>
      <c r="Q30" s="4"/>
      <c r="R30" s="4"/>
      <c r="S30" s="4"/>
      <c r="T30" s="4"/>
      <c r="U30" s="4"/>
      <c r="V30" s="4"/>
      <c r="W30" s="4"/>
      <c r="X30" s="4"/>
      <c r="Y30" s="4"/>
      <c r="Z30" s="4"/>
    </row>
    <row r="31" spans="1:26" ht="17.25" customHeight="1">
      <c r="A31" s="4"/>
      <c r="B31" s="4"/>
      <c r="C31" s="5"/>
      <c r="D31" s="5"/>
      <c r="E31" s="5"/>
      <c r="F31" s="5"/>
      <c r="G31" s="5"/>
      <c r="H31" s="5"/>
      <c r="I31" s="5"/>
      <c r="J31" s="5"/>
      <c r="K31" s="5"/>
      <c r="L31" s="4"/>
      <c r="M31" s="4"/>
      <c r="N31" s="4"/>
      <c r="O31" s="4"/>
      <c r="P31" s="4"/>
      <c r="Q31" s="4"/>
      <c r="R31" s="4"/>
      <c r="S31" s="4"/>
      <c r="T31" s="4"/>
      <c r="U31" s="4"/>
      <c r="V31" s="4"/>
      <c r="W31" s="4"/>
      <c r="X31" s="4"/>
      <c r="Y31" s="4"/>
      <c r="Z31" s="4"/>
    </row>
    <row r="32" spans="1:26" ht="44.25" customHeight="1">
      <c r="A32" s="4"/>
      <c r="B32" s="35" t="s">
        <v>32</v>
      </c>
      <c r="C32" s="36"/>
      <c r="D32" s="36"/>
      <c r="E32" s="36"/>
      <c r="F32" s="37" t="s">
        <v>33</v>
      </c>
      <c r="G32" s="37" t="s">
        <v>34</v>
      </c>
      <c r="H32" s="37" t="s">
        <v>35</v>
      </c>
      <c r="I32" s="37" t="s">
        <v>36</v>
      </c>
      <c r="J32" s="37" t="s">
        <v>37</v>
      </c>
      <c r="K32" s="5"/>
      <c r="L32" s="4"/>
      <c r="M32" s="4"/>
      <c r="N32" s="4"/>
      <c r="O32" s="4"/>
      <c r="P32" s="4"/>
      <c r="Q32" s="4"/>
      <c r="R32" s="4"/>
      <c r="S32" s="4"/>
      <c r="T32" s="4"/>
      <c r="U32" s="4"/>
      <c r="V32" s="4"/>
      <c r="W32" s="4"/>
      <c r="X32" s="4"/>
      <c r="Y32" s="4"/>
      <c r="Z32" s="4"/>
    </row>
    <row r="33" spans="1:26" ht="15.75">
      <c r="A33" s="4"/>
      <c r="B33" s="4"/>
      <c r="C33" s="21" t="s">
        <v>38</v>
      </c>
      <c r="D33" s="5"/>
      <c r="E33" s="5"/>
      <c r="F33" s="38">
        <f t="shared" ref="F33:F34" si="0">IF(G33=0,0,G33/$G$38)</f>
        <v>0</v>
      </c>
      <c r="G33" s="22"/>
      <c r="H33" s="7"/>
      <c r="I33" s="7"/>
      <c r="J33" s="7"/>
      <c r="K33" s="5"/>
      <c r="L33" s="4"/>
      <c r="M33" s="4"/>
      <c r="N33" s="4"/>
      <c r="O33" s="4"/>
      <c r="P33" s="4"/>
      <c r="Q33" s="4"/>
      <c r="R33" s="4"/>
      <c r="S33" s="4"/>
      <c r="T33" s="4"/>
      <c r="U33" s="4"/>
      <c r="V33" s="4"/>
      <c r="W33" s="4"/>
      <c r="X33" s="4"/>
      <c r="Y33" s="4"/>
      <c r="Z33" s="4"/>
    </row>
    <row r="34" spans="1:26" ht="15.75">
      <c r="A34" s="4"/>
      <c r="B34" s="4"/>
      <c r="C34" s="21" t="s">
        <v>39</v>
      </c>
      <c r="D34" s="5"/>
      <c r="E34" s="5"/>
      <c r="F34" s="38">
        <f t="shared" si="0"/>
        <v>0</v>
      </c>
      <c r="G34" s="22"/>
      <c r="H34" s="7"/>
      <c r="I34" s="7"/>
      <c r="J34" s="7"/>
      <c r="K34" s="5"/>
      <c r="L34" s="4"/>
      <c r="M34" s="4"/>
      <c r="N34" s="4"/>
      <c r="O34" s="4"/>
      <c r="P34" s="4"/>
      <c r="Q34" s="4"/>
      <c r="R34" s="4"/>
      <c r="S34" s="4"/>
      <c r="T34" s="4"/>
      <c r="U34" s="4"/>
      <c r="V34" s="4"/>
      <c r="W34" s="4"/>
      <c r="X34" s="4"/>
      <c r="Y34" s="4"/>
      <c r="Z34" s="4"/>
    </row>
    <row r="35" spans="1:26" ht="15.75">
      <c r="A35" s="4"/>
      <c r="B35" s="4"/>
      <c r="C35" s="21" t="s">
        <v>40</v>
      </c>
      <c r="D35" s="5"/>
      <c r="E35" s="5"/>
      <c r="F35" s="38"/>
      <c r="G35" s="39"/>
      <c r="H35" s="7"/>
      <c r="I35" s="7"/>
      <c r="J35" s="7"/>
      <c r="K35" s="5"/>
      <c r="L35" s="4"/>
      <c r="M35" s="4"/>
      <c r="N35" s="4"/>
      <c r="O35" s="4"/>
      <c r="P35" s="4"/>
      <c r="Q35" s="4"/>
      <c r="R35" s="4"/>
      <c r="S35" s="4"/>
      <c r="T35" s="4"/>
      <c r="U35" s="4"/>
      <c r="V35" s="4"/>
      <c r="W35" s="4"/>
      <c r="X35" s="4"/>
      <c r="Y35" s="4"/>
      <c r="Z35" s="4"/>
    </row>
    <row r="36" spans="1:26" ht="15.75">
      <c r="A36" s="4"/>
      <c r="B36" s="4"/>
      <c r="C36" s="5"/>
      <c r="D36" s="21" t="s">
        <v>41</v>
      </c>
      <c r="E36" s="5"/>
      <c r="F36" s="38">
        <f t="shared" ref="F36:F37" si="1">IF(G36=0,0,G36/$G$38)</f>
        <v>0</v>
      </c>
      <c r="G36" s="22"/>
      <c r="H36" s="38">
        <v>0.04</v>
      </c>
      <c r="I36" s="7">
        <v>60</v>
      </c>
      <c r="J36" s="40">
        <f t="shared" ref="J36:J37" si="2">ABS(IF(G36=0,0,PMT(H36/12,I36,G36)))</f>
        <v>0</v>
      </c>
      <c r="K36" s="5"/>
      <c r="L36" s="4"/>
      <c r="M36" s="4"/>
      <c r="N36" s="4"/>
      <c r="O36" s="4"/>
      <c r="P36" s="4"/>
      <c r="Q36" s="4"/>
      <c r="R36" s="4"/>
      <c r="S36" s="4"/>
      <c r="T36" s="4"/>
      <c r="U36" s="4"/>
      <c r="V36" s="4"/>
      <c r="W36" s="4"/>
      <c r="X36" s="4"/>
      <c r="Y36" s="4"/>
      <c r="Z36" s="4"/>
    </row>
    <row r="37" spans="1:26" ht="15.75">
      <c r="A37" s="4"/>
      <c r="B37" s="4"/>
      <c r="C37" s="5"/>
      <c r="D37" s="21" t="s">
        <v>42</v>
      </c>
      <c r="E37" s="5"/>
      <c r="F37" s="38">
        <f t="shared" si="1"/>
        <v>0</v>
      </c>
      <c r="G37" s="22"/>
      <c r="H37" s="38">
        <v>0</v>
      </c>
      <c r="I37" s="7">
        <v>12</v>
      </c>
      <c r="J37" s="40">
        <f t="shared" si="2"/>
        <v>0</v>
      </c>
      <c r="K37" s="5"/>
      <c r="L37" s="4"/>
      <c r="M37" s="4"/>
      <c r="N37" s="4"/>
      <c r="O37" s="4"/>
      <c r="P37" s="4"/>
      <c r="Q37" s="4"/>
      <c r="R37" s="4"/>
      <c r="S37" s="4"/>
      <c r="T37" s="4"/>
      <c r="U37" s="4"/>
      <c r="V37" s="4"/>
      <c r="W37" s="4"/>
      <c r="X37" s="4"/>
      <c r="Y37" s="4"/>
      <c r="Z37" s="4"/>
    </row>
    <row r="38" spans="1:26" ht="15.75">
      <c r="A38" s="4"/>
      <c r="B38" s="41" t="s">
        <v>43</v>
      </c>
      <c r="C38" s="42"/>
      <c r="D38" s="217" t="s">
        <v>44</v>
      </c>
      <c r="E38" s="218"/>
      <c r="F38" s="219"/>
      <c r="G38" s="43">
        <f>SUM(G33:G37)</f>
        <v>0</v>
      </c>
      <c r="H38" s="5"/>
      <c r="I38" s="5"/>
      <c r="J38" s="40">
        <f>SUM(J36:J37)</f>
        <v>0</v>
      </c>
      <c r="K38" s="5"/>
      <c r="L38" s="4"/>
      <c r="M38" s="4"/>
      <c r="N38" s="4"/>
      <c r="O38" s="4"/>
      <c r="P38" s="4"/>
      <c r="Q38" s="4"/>
      <c r="R38" s="4"/>
      <c r="S38" s="4"/>
      <c r="T38" s="4"/>
      <c r="U38" s="4"/>
      <c r="V38" s="4"/>
      <c r="W38" s="4"/>
      <c r="X38" s="4"/>
      <c r="Y38" s="4"/>
      <c r="Z38" s="4"/>
    </row>
    <row r="39" spans="1:26" ht="15.75">
      <c r="A39" s="4"/>
      <c r="B39" s="4"/>
      <c r="C39" s="5"/>
      <c r="D39" s="220" t="str">
        <f>IF(G39&gt;0,"تحتاج رفع رأس المال (مبلغ)    &gt;&gt; ",IF(G39&lt;C387,"تحتاج خفض رأس المال  (مبلغ)    &gt;&gt;","تم تغطية رأس المال بالكامل (متوازن)"))</f>
        <v>تم تغطية رأس المال بالكامل (متوازن)</v>
      </c>
      <c r="E39" s="210"/>
      <c r="F39" s="210"/>
      <c r="G39" s="29">
        <f>(G30-G38)</f>
        <v>0</v>
      </c>
      <c r="H39" s="5"/>
      <c r="I39" s="5"/>
      <c r="J39" s="5"/>
      <c r="K39" s="5"/>
      <c r="L39" s="4"/>
      <c r="M39" s="4"/>
      <c r="N39" s="4"/>
      <c r="O39" s="4"/>
      <c r="P39" s="4"/>
      <c r="Q39" s="4"/>
      <c r="R39" s="4"/>
      <c r="S39" s="4"/>
      <c r="T39" s="4"/>
      <c r="U39" s="4"/>
      <c r="V39" s="4"/>
      <c r="W39" s="4"/>
      <c r="X39" s="4"/>
      <c r="Y39" s="4"/>
      <c r="Z39" s="4"/>
    </row>
    <row r="40" spans="1:26" ht="15.75">
      <c r="A40" s="4"/>
      <c r="B40" s="4"/>
      <c r="C40" s="4"/>
      <c r="D40" s="4"/>
      <c r="E40" s="4"/>
      <c r="F40" s="4"/>
      <c r="G40" s="4"/>
      <c r="H40" s="4"/>
      <c r="I40" s="4"/>
      <c r="J40" s="4"/>
      <c r="K40" s="4"/>
      <c r="L40" s="4"/>
      <c r="M40" s="4"/>
      <c r="N40" s="4"/>
      <c r="O40" s="4"/>
      <c r="P40" s="4"/>
      <c r="Q40" s="4"/>
      <c r="R40" s="4"/>
      <c r="S40" s="4"/>
      <c r="T40" s="4"/>
      <c r="U40" s="4"/>
      <c r="V40" s="4"/>
      <c r="W40" s="4"/>
      <c r="X40" s="4"/>
      <c r="Y40" s="4"/>
      <c r="Z40" s="4"/>
    </row>
    <row r="41" spans="1:26" ht="15.75">
      <c r="A41" s="4"/>
      <c r="B41" s="4"/>
      <c r="C41" s="4"/>
      <c r="D41" s="4"/>
      <c r="E41" s="4"/>
      <c r="F41" s="4"/>
      <c r="G41" s="4"/>
      <c r="H41" s="4"/>
      <c r="I41" s="4"/>
      <c r="J41" s="4"/>
      <c r="K41" s="4"/>
      <c r="L41" s="4"/>
      <c r="M41" s="4"/>
      <c r="N41" s="4"/>
      <c r="O41" s="4"/>
      <c r="P41" s="4"/>
      <c r="Q41" s="4"/>
      <c r="R41" s="4"/>
      <c r="S41" s="4"/>
      <c r="T41" s="4"/>
      <c r="U41" s="4"/>
      <c r="V41" s="4"/>
      <c r="W41" s="4"/>
      <c r="X41" s="4"/>
      <c r="Y41" s="4"/>
      <c r="Z41" s="4"/>
    </row>
    <row r="42" spans="1:26" ht="15.75">
      <c r="A42" s="4"/>
      <c r="B42" s="4"/>
      <c r="C42" s="4"/>
      <c r="D42" s="4"/>
      <c r="E42" s="4"/>
      <c r="F42" s="4"/>
      <c r="G42" s="4"/>
      <c r="H42" s="4"/>
      <c r="I42" s="4"/>
      <c r="J42" s="4"/>
      <c r="K42" s="4"/>
      <c r="L42" s="4"/>
      <c r="M42" s="4"/>
      <c r="N42" s="4"/>
      <c r="O42" s="4"/>
      <c r="P42" s="4"/>
      <c r="Q42" s="4"/>
      <c r="R42" s="4"/>
      <c r="S42" s="4"/>
      <c r="T42" s="4"/>
      <c r="U42" s="4"/>
      <c r="V42" s="4"/>
      <c r="W42" s="4"/>
      <c r="X42" s="4"/>
      <c r="Y42" s="4"/>
      <c r="Z42" s="4"/>
    </row>
    <row r="43" spans="1:26" ht="15.75">
      <c r="A43" s="4"/>
      <c r="B43" s="4"/>
      <c r="C43" s="4"/>
      <c r="D43" s="4"/>
      <c r="E43" s="4"/>
      <c r="F43" s="4"/>
      <c r="G43" s="4"/>
      <c r="H43" s="4"/>
      <c r="I43" s="4"/>
      <c r="J43" s="4"/>
      <c r="K43" s="4"/>
      <c r="L43" s="4"/>
      <c r="M43" s="4"/>
      <c r="N43" s="4"/>
      <c r="O43" s="4"/>
      <c r="P43" s="4"/>
      <c r="Q43" s="4"/>
      <c r="R43" s="4"/>
      <c r="S43" s="4"/>
      <c r="T43" s="4"/>
      <c r="U43" s="4"/>
      <c r="V43" s="4"/>
      <c r="W43" s="4"/>
      <c r="X43" s="4"/>
      <c r="Y43" s="4"/>
      <c r="Z43" s="4"/>
    </row>
    <row r="44" spans="1:26" ht="15.75">
      <c r="A44" s="4"/>
      <c r="B44" s="4"/>
      <c r="C44" s="4"/>
      <c r="D44" s="4"/>
      <c r="E44" s="4"/>
      <c r="F44" s="4"/>
      <c r="G44" s="4"/>
      <c r="H44" s="4"/>
      <c r="I44" s="4"/>
      <c r="J44" s="4"/>
      <c r="K44" s="4"/>
      <c r="L44" s="4"/>
      <c r="M44" s="4"/>
      <c r="N44" s="4"/>
      <c r="O44" s="4"/>
      <c r="P44" s="4"/>
      <c r="Q44" s="4"/>
      <c r="R44" s="4"/>
      <c r="S44" s="4"/>
      <c r="T44" s="4"/>
      <c r="U44" s="4"/>
      <c r="V44" s="4"/>
      <c r="W44" s="4"/>
      <c r="X44" s="4"/>
      <c r="Y44" s="4"/>
      <c r="Z44" s="4"/>
    </row>
    <row r="45" spans="1:26" ht="15.75">
      <c r="A45" s="4"/>
      <c r="B45" s="4"/>
      <c r="C45" s="4"/>
      <c r="D45" s="4"/>
      <c r="E45" s="4"/>
      <c r="F45" s="4"/>
      <c r="G45" s="4"/>
      <c r="H45" s="4"/>
      <c r="I45" s="4"/>
      <c r="J45" s="4"/>
      <c r="K45" s="4"/>
      <c r="L45" s="4"/>
      <c r="M45" s="4"/>
      <c r="N45" s="4"/>
      <c r="O45" s="4"/>
      <c r="P45" s="4"/>
      <c r="Q45" s="4"/>
      <c r="R45" s="4"/>
      <c r="S45" s="4"/>
      <c r="T45" s="4"/>
      <c r="U45" s="4"/>
      <c r="V45" s="4"/>
      <c r="W45" s="4"/>
      <c r="X45" s="4"/>
      <c r="Y45" s="4"/>
      <c r="Z45" s="4"/>
    </row>
    <row r="46" spans="1:26" ht="15.75">
      <c r="A46" s="4"/>
      <c r="B46" s="4"/>
      <c r="C46" s="4"/>
      <c r="D46" s="4"/>
      <c r="E46" s="4"/>
      <c r="F46" s="4"/>
      <c r="G46" s="4"/>
      <c r="H46" s="4"/>
      <c r="I46" s="4"/>
      <c r="J46" s="4"/>
      <c r="K46" s="4"/>
      <c r="L46" s="4"/>
      <c r="M46" s="4"/>
      <c r="N46" s="4"/>
      <c r="O46" s="4"/>
      <c r="P46" s="4"/>
      <c r="Q46" s="4"/>
      <c r="R46" s="4"/>
      <c r="S46" s="4"/>
      <c r="T46" s="4"/>
      <c r="U46" s="4"/>
      <c r="V46" s="4"/>
      <c r="W46" s="4"/>
      <c r="X46" s="4"/>
      <c r="Y46" s="4"/>
      <c r="Z46" s="4"/>
    </row>
    <row r="47" spans="1:26" ht="15.75">
      <c r="A47" s="4"/>
      <c r="B47" s="4"/>
      <c r="C47" s="4"/>
      <c r="D47" s="4"/>
      <c r="E47" s="4"/>
      <c r="F47" s="4"/>
      <c r="G47" s="4"/>
      <c r="H47" s="4"/>
      <c r="I47" s="4"/>
      <c r="J47" s="4"/>
      <c r="K47" s="4"/>
      <c r="L47" s="4"/>
      <c r="M47" s="4"/>
      <c r="N47" s="4"/>
      <c r="O47" s="4"/>
      <c r="P47" s="4"/>
      <c r="Q47" s="4"/>
      <c r="R47" s="4"/>
      <c r="S47" s="4"/>
      <c r="T47" s="4"/>
      <c r="U47" s="4"/>
      <c r="V47" s="4"/>
      <c r="W47" s="4"/>
      <c r="X47" s="4"/>
      <c r="Y47" s="4"/>
      <c r="Z47" s="4"/>
    </row>
    <row r="48" spans="1:26" ht="15.75">
      <c r="A48" s="4"/>
      <c r="B48" s="4"/>
      <c r="C48" s="4"/>
      <c r="D48" s="4"/>
      <c r="E48" s="4"/>
      <c r="F48" s="4"/>
      <c r="G48" s="4"/>
      <c r="H48" s="4"/>
      <c r="I48" s="4"/>
      <c r="J48" s="4"/>
      <c r="K48" s="4"/>
      <c r="L48" s="4"/>
      <c r="M48" s="4"/>
      <c r="N48" s="4"/>
      <c r="O48" s="4"/>
      <c r="P48" s="4"/>
      <c r="Q48" s="4"/>
      <c r="R48" s="4"/>
      <c r="S48" s="4"/>
      <c r="T48" s="4"/>
      <c r="U48" s="4"/>
      <c r="V48" s="4"/>
      <c r="W48" s="4"/>
      <c r="X48" s="4"/>
      <c r="Y48" s="4"/>
      <c r="Z48" s="4"/>
    </row>
    <row r="49" spans="1:26" ht="15.75">
      <c r="A49" s="4"/>
      <c r="B49" s="4"/>
      <c r="C49" s="4"/>
      <c r="D49" s="4"/>
      <c r="E49" s="4"/>
      <c r="F49" s="4"/>
      <c r="G49" s="4"/>
      <c r="H49" s="4"/>
      <c r="I49" s="4"/>
      <c r="J49" s="4"/>
      <c r="K49" s="4"/>
      <c r="L49" s="4"/>
      <c r="M49" s="4"/>
      <c r="N49" s="4"/>
      <c r="O49" s="4"/>
      <c r="P49" s="4"/>
      <c r="Q49" s="4"/>
      <c r="R49" s="4"/>
      <c r="S49" s="4"/>
      <c r="T49" s="4"/>
      <c r="U49" s="4"/>
      <c r="V49" s="4"/>
      <c r="W49" s="4"/>
      <c r="X49" s="4"/>
      <c r="Y49" s="4"/>
      <c r="Z49" s="4"/>
    </row>
    <row r="50" spans="1:26" ht="15.75">
      <c r="A50" s="4"/>
      <c r="B50" s="4"/>
      <c r="C50" s="4"/>
      <c r="D50" s="4"/>
      <c r="E50" s="4"/>
      <c r="F50" s="4"/>
      <c r="G50" s="4"/>
      <c r="H50" s="4"/>
      <c r="I50" s="4"/>
      <c r="J50" s="4"/>
      <c r="K50" s="4"/>
      <c r="L50" s="4"/>
      <c r="M50" s="4"/>
      <c r="N50" s="4"/>
      <c r="O50" s="4"/>
      <c r="P50" s="4"/>
      <c r="Q50" s="4"/>
      <c r="R50" s="4"/>
      <c r="S50" s="4"/>
      <c r="T50" s="4"/>
      <c r="U50" s="4"/>
      <c r="V50" s="4"/>
      <c r="W50" s="4"/>
      <c r="X50" s="4"/>
      <c r="Y50" s="4"/>
      <c r="Z50" s="4"/>
    </row>
    <row r="51" spans="1:26" ht="15.75">
      <c r="A51" s="4"/>
      <c r="B51" s="4"/>
      <c r="C51" s="4"/>
      <c r="D51" s="4"/>
      <c r="E51" s="4"/>
      <c r="F51" s="4"/>
      <c r="G51" s="4"/>
      <c r="H51" s="4"/>
      <c r="I51" s="4"/>
      <c r="J51" s="4"/>
      <c r="K51" s="4"/>
      <c r="L51" s="4"/>
      <c r="M51" s="4"/>
      <c r="N51" s="4"/>
      <c r="O51" s="4"/>
      <c r="P51" s="4"/>
      <c r="Q51" s="4"/>
      <c r="R51" s="4"/>
      <c r="S51" s="4"/>
      <c r="T51" s="4"/>
      <c r="U51" s="4"/>
      <c r="V51" s="4"/>
      <c r="W51" s="4"/>
      <c r="X51" s="4"/>
      <c r="Y51" s="4"/>
      <c r="Z51" s="4"/>
    </row>
    <row r="52" spans="1:26" ht="15.75">
      <c r="A52" s="4"/>
      <c r="B52" s="4"/>
      <c r="C52" s="4"/>
      <c r="D52" s="4"/>
      <c r="E52" s="4"/>
      <c r="F52" s="4"/>
      <c r="G52" s="4"/>
      <c r="H52" s="4"/>
      <c r="I52" s="4"/>
      <c r="J52" s="4"/>
      <c r="K52" s="4"/>
      <c r="L52" s="4"/>
      <c r="M52" s="4"/>
      <c r="N52" s="4"/>
      <c r="O52" s="4"/>
      <c r="P52" s="4"/>
      <c r="Q52" s="4"/>
      <c r="R52" s="4"/>
      <c r="S52" s="4"/>
      <c r="T52" s="4"/>
      <c r="U52" s="4"/>
      <c r="V52" s="4"/>
      <c r="W52" s="4"/>
      <c r="X52" s="4"/>
      <c r="Y52" s="4"/>
      <c r="Z52" s="4"/>
    </row>
    <row r="53" spans="1:26" ht="15.75">
      <c r="A53" s="4"/>
      <c r="B53" s="4"/>
      <c r="C53" s="4"/>
      <c r="D53" s="4"/>
      <c r="E53" s="4"/>
      <c r="F53" s="4"/>
      <c r="G53" s="4"/>
      <c r="H53" s="4"/>
      <c r="I53" s="4"/>
      <c r="J53" s="4"/>
      <c r="K53" s="4"/>
      <c r="L53" s="4"/>
      <c r="M53" s="4"/>
      <c r="N53" s="4"/>
      <c r="O53" s="4"/>
      <c r="P53" s="4"/>
      <c r="Q53" s="4"/>
      <c r="R53" s="4"/>
      <c r="S53" s="4"/>
      <c r="T53" s="4"/>
      <c r="U53" s="4"/>
      <c r="V53" s="4"/>
      <c r="W53" s="4"/>
      <c r="X53" s="4"/>
      <c r="Y53" s="4"/>
      <c r="Z53" s="4"/>
    </row>
    <row r="54" spans="1:26" ht="15.75">
      <c r="A54" s="4"/>
      <c r="B54" s="4"/>
      <c r="C54" s="4"/>
      <c r="D54" s="4"/>
      <c r="E54" s="4"/>
      <c r="F54" s="4"/>
      <c r="G54" s="4"/>
      <c r="H54" s="4"/>
      <c r="I54" s="4"/>
      <c r="J54" s="4"/>
      <c r="K54" s="4"/>
      <c r="L54" s="4"/>
      <c r="M54" s="4"/>
      <c r="N54" s="4"/>
      <c r="O54" s="4"/>
      <c r="P54" s="4"/>
      <c r="Q54" s="4"/>
      <c r="R54" s="4"/>
      <c r="S54" s="4"/>
      <c r="T54" s="4"/>
      <c r="U54" s="4"/>
      <c r="V54" s="4"/>
      <c r="W54" s="4"/>
      <c r="X54" s="4"/>
      <c r="Y54" s="4"/>
      <c r="Z54" s="4"/>
    </row>
    <row r="55" spans="1:26" ht="15.75">
      <c r="A55" s="4"/>
      <c r="B55" s="4"/>
      <c r="C55" s="4"/>
      <c r="D55" s="4"/>
      <c r="E55" s="4"/>
      <c r="F55" s="4"/>
      <c r="G55" s="4"/>
      <c r="H55" s="4"/>
      <c r="I55" s="4"/>
      <c r="J55" s="4"/>
      <c r="K55" s="4"/>
      <c r="L55" s="4"/>
      <c r="M55" s="4"/>
      <c r="N55" s="4"/>
      <c r="O55" s="4"/>
      <c r="P55" s="4"/>
      <c r="Q55" s="4"/>
      <c r="R55" s="4"/>
      <c r="S55" s="4"/>
      <c r="T55" s="4"/>
      <c r="U55" s="4"/>
      <c r="V55" s="4"/>
      <c r="W55" s="4"/>
      <c r="X55" s="4"/>
      <c r="Y55" s="4"/>
      <c r="Z55" s="4"/>
    </row>
    <row r="56" spans="1:26" ht="15.75">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5.75">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5.75">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5.75">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5.75">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5.75">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5.75">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5.75">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5.75">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5.75">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5.75">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5.75">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5.75">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5.75">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5.75">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5.75">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5.75">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5.75">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5.75">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5.75">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5.75">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5.75">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5.75">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5.75">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5.75">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5.75">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5.75">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5.75">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5.75">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5.75">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5.75">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5.75">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5.75">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5.75">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5.75">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5.75">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5.75">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5.75">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5.75">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5.75">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5.75">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5.75">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5.75">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5.75">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5">
    <mergeCell ref="H17:J23"/>
    <mergeCell ref="H24:J24"/>
    <mergeCell ref="D38:F38"/>
    <mergeCell ref="D39:F39"/>
    <mergeCell ref="A1:G1"/>
  </mergeCells>
  <conditionalFormatting sqref="G39">
    <cfRule type="cellIs" dxfId="318" priority="1" operator="equal">
      <formula>0</formula>
    </cfRule>
  </conditionalFormatting>
  <conditionalFormatting sqref="G39">
    <cfRule type="cellIs" dxfId="317" priority="2" operator="greaterThan">
      <formula>1</formula>
    </cfRule>
  </conditionalFormatting>
  <conditionalFormatting sqref="G39">
    <cfRule type="cellIs" dxfId="316" priority="3" operator="lessThan">
      <formula>0</formula>
    </cfRule>
  </conditionalFormatting>
  <conditionalFormatting sqref="G39">
    <cfRule type="cellIs" dxfId="315" priority="4" operator="greaterThan">
      <formula>-35000</formula>
    </cfRule>
  </conditionalFormatting>
  <conditionalFormatting sqref="D39:F39">
    <cfRule type="containsText" dxfId="314" priority="5" operator="containsText" text="تحتاج خفض رأس المال">
      <formula>NOT(ISERROR(SEARCH(("تحتاج خفض رأس المال"),(D39))))</formula>
    </cfRule>
  </conditionalFormatting>
  <conditionalFormatting sqref="D39:F39">
    <cfRule type="containsText" dxfId="313" priority="6" operator="containsText" text="تحتاج رفع رأس المال (مبلغ)">
      <formula>NOT(ISERROR(SEARCH(("تحتاج رفع رأس المال (مبلغ)"),(D39))))</formula>
    </cfRule>
  </conditionalFormatting>
  <conditionalFormatting sqref="D39:F39">
    <cfRule type="containsText" dxfId="312" priority="7" operator="containsText" text="تم تغطية رأس المال بالكامل (متوازن)">
      <formula>NOT(ISERROR(SEARCH(("تم تغطية رأس المال بالكامل (متوازن)"),(D39))))</formula>
    </cfRule>
  </conditionalFormatting>
  <pageMargins left="0.7" right="0.7" top="0.75" bottom="0.75" header="0" footer="0"/>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A1:Z1000"/>
  <sheetViews>
    <sheetView workbookViewId="0"/>
  </sheetViews>
  <sheetFormatPr defaultColWidth="12.625" defaultRowHeight="15" customHeight="1"/>
  <cols>
    <col min="1" max="1" width="8" customWidth="1"/>
    <col min="2" max="2" width="13.25" customWidth="1"/>
    <col min="3" max="3" width="9" customWidth="1"/>
    <col min="4" max="4" width="9.75" customWidth="1"/>
    <col min="5" max="7" width="9.375" customWidth="1"/>
    <col min="8" max="8" width="9.5" customWidth="1"/>
    <col min="9" max="16" width="9.375" customWidth="1"/>
    <col min="17" max="17" width="18.75" customWidth="1"/>
    <col min="18" max="18" width="17.75" customWidth="1"/>
    <col min="19" max="19" width="8.75" customWidth="1"/>
    <col min="20" max="26" width="8" customWidth="1"/>
  </cols>
  <sheetData>
    <row r="1" spans="1:26" ht="12.75" customHeight="1">
      <c r="A1" s="44"/>
      <c r="B1" s="44"/>
      <c r="C1" s="44"/>
      <c r="D1" s="44"/>
      <c r="E1" s="44"/>
      <c r="F1" s="44"/>
      <c r="G1" s="44"/>
      <c r="H1" s="44"/>
      <c r="I1" s="44"/>
      <c r="J1" s="44"/>
      <c r="K1" s="44"/>
      <c r="L1" s="44"/>
      <c r="M1" s="44"/>
      <c r="N1" s="44"/>
      <c r="O1" s="44"/>
      <c r="P1" s="44"/>
      <c r="Q1" s="44"/>
      <c r="R1" s="44"/>
      <c r="S1" s="44"/>
      <c r="T1" s="44"/>
      <c r="U1" s="44"/>
      <c r="V1" s="44"/>
      <c r="W1" s="44"/>
      <c r="X1" s="44"/>
      <c r="Y1" s="44"/>
      <c r="Z1" s="44"/>
    </row>
    <row r="2" spans="1:26" ht="12.75" customHeight="1">
      <c r="A2" s="44"/>
      <c r="B2" s="44"/>
      <c r="C2" s="44"/>
      <c r="D2" s="44"/>
      <c r="E2" s="44"/>
      <c r="F2" s="44"/>
      <c r="G2" s="44"/>
      <c r="H2" s="44"/>
      <c r="I2" s="44"/>
      <c r="J2" s="44"/>
      <c r="K2" s="44"/>
      <c r="L2" s="44"/>
      <c r="M2" s="44"/>
      <c r="N2" s="44"/>
      <c r="O2" s="44"/>
      <c r="P2" s="44"/>
      <c r="Q2" s="44"/>
      <c r="R2" s="44"/>
      <c r="S2" s="44"/>
      <c r="T2" s="44"/>
      <c r="U2" s="44"/>
      <c r="V2" s="44"/>
      <c r="W2" s="44"/>
      <c r="X2" s="44"/>
      <c r="Y2" s="44"/>
      <c r="Z2" s="44"/>
    </row>
    <row r="3" spans="1:26" ht="12.75" customHeight="1">
      <c r="A3" s="44"/>
      <c r="B3" s="44"/>
      <c r="C3" s="44"/>
      <c r="D3" s="44"/>
      <c r="E3" s="44"/>
      <c r="F3" s="44"/>
      <c r="G3" s="45" t="s">
        <v>45</v>
      </c>
      <c r="H3" s="45" t="s">
        <v>46</v>
      </c>
      <c r="I3" s="45" t="s">
        <v>47</v>
      </c>
      <c r="J3" s="44"/>
      <c r="K3" s="44"/>
      <c r="L3" s="44"/>
      <c r="M3" s="44"/>
      <c r="N3" s="44"/>
      <c r="O3" s="44"/>
      <c r="P3" s="44"/>
      <c r="Q3" s="44"/>
      <c r="R3" s="44"/>
      <c r="S3" s="44"/>
      <c r="T3" s="44"/>
      <c r="U3" s="44"/>
      <c r="V3" s="44"/>
      <c r="W3" s="44"/>
      <c r="X3" s="44"/>
      <c r="Y3" s="44"/>
      <c r="Z3" s="44"/>
    </row>
    <row r="4" spans="1:26" ht="12.75" customHeight="1">
      <c r="A4" s="44"/>
      <c r="B4" s="44"/>
      <c r="C4" s="44"/>
      <c r="D4" s="44"/>
      <c r="E4" s="44"/>
      <c r="F4" s="45" t="s">
        <v>48</v>
      </c>
      <c r="G4" s="31">
        <f>Q44</f>
        <v>0</v>
      </c>
      <c r="H4" s="31">
        <f>Q45</f>
        <v>0</v>
      </c>
      <c r="I4" s="31">
        <f>Q46</f>
        <v>0</v>
      </c>
      <c r="J4" s="44"/>
      <c r="K4" s="44"/>
      <c r="L4" s="44"/>
      <c r="M4" s="44"/>
      <c r="N4" s="44"/>
      <c r="O4" s="44"/>
      <c r="P4" s="44"/>
      <c r="Q4" s="44"/>
      <c r="R4" s="44"/>
      <c r="S4" s="44"/>
      <c r="T4" s="44"/>
      <c r="U4" s="44"/>
      <c r="V4" s="44"/>
      <c r="W4" s="44"/>
      <c r="X4" s="44"/>
      <c r="Y4" s="44"/>
      <c r="Z4" s="44"/>
    </row>
    <row r="5" spans="1:26" ht="12.75" customHeight="1">
      <c r="A5" s="44"/>
      <c r="B5" s="44"/>
      <c r="C5" s="44"/>
      <c r="D5" s="44"/>
      <c r="E5" s="44"/>
      <c r="F5" s="45" t="s">
        <v>49</v>
      </c>
      <c r="G5" s="31">
        <f>Q74</f>
        <v>0</v>
      </c>
      <c r="H5" s="31">
        <f>Q75</f>
        <v>0</v>
      </c>
      <c r="I5" s="31">
        <f>Q76</f>
        <v>0</v>
      </c>
      <c r="J5" s="44"/>
      <c r="K5" s="44"/>
      <c r="L5" s="44"/>
      <c r="M5" s="44"/>
      <c r="N5" s="44"/>
      <c r="O5" s="44"/>
      <c r="P5" s="44"/>
      <c r="Q5" s="44"/>
      <c r="R5" s="44"/>
      <c r="S5" s="44"/>
      <c r="T5" s="44"/>
      <c r="U5" s="44"/>
      <c r="V5" s="44"/>
      <c r="W5" s="44"/>
      <c r="X5" s="44"/>
      <c r="Y5" s="44"/>
      <c r="Z5" s="44"/>
    </row>
    <row r="6" spans="1:26" ht="12.75" customHeight="1">
      <c r="A6" s="44"/>
      <c r="B6" s="44"/>
      <c r="C6" s="44"/>
      <c r="D6" s="44"/>
      <c r="E6" s="44"/>
      <c r="F6" s="45" t="s">
        <v>50</v>
      </c>
      <c r="G6" s="31">
        <f>Q106</f>
        <v>0</v>
      </c>
      <c r="H6" s="31">
        <f>Q107</f>
        <v>0</v>
      </c>
      <c r="I6" s="31">
        <f>Q108</f>
        <v>0</v>
      </c>
      <c r="J6" s="44"/>
      <c r="K6" s="44"/>
      <c r="L6" s="44"/>
      <c r="M6" s="44"/>
      <c r="N6" s="44"/>
      <c r="O6" s="44"/>
      <c r="P6" s="44"/>
      <c r="Q6" s="44"/>
      <c r="R6" s="44"/>
      <c r="S6" s="44"/>
      <c r="T6" s="44"/>
      <c r="U6" s="44"/>
      <c r="V6" s="44"/>
      <c r="W6" s="44"/>
      <c r="X6" s="44"/>
      <c r="Y6" s="44"/>
      <c r="Z6" s="44"/>
    </row>
    <row r="7" spans="1:26" ht="12.75" customHeight="1">
      <c r="A7" s="44"/>
      <c r="B7" s="44"/>
      <c r="C7" s="44"/>
      <c r="D7" s="44"/>
      <c r="E7" s="44"/>
      <c r="F7" s="44"/>
      <c r="G7" s="44"/>
      <c r="H7" s="44"/>
      <c r="I7" s="44"/>
      <c r="J7" s="44"/>
      <c r="K7" s="44"/>
      <c r="L7" s="44"/>
      <c r="M7" s="44"/>
      <c r="N7" s="44"/>
      <c r="O7" s="44"/>
      <c r="P7" s="44"/>
      <c r="Q7" s="44"/>
      <c r="R7" s="44"/>
      <c r="S7" s="44"/>
      <c r="T7" s="44"/>
      <c r="U7" s="44"/>
      <c r="V7" s="44"/>
      <c r="W7" s="44"/>
      <c r="X7" s="44"/>
      <c r="Y7" s="44"/>
      <c r="Z7" s="44"/>
    </row>
    <row r="8" spans="1:26" ht="12.75" customHeight="1">
      <c r="A8" s="44"/>
      <c r="B8" s="44"/>
      <c r="C8" s="44"/>
      <c r="D8" s="44"/>
      <c r="E8" s="44"/>
      <c r="F8" s="44"/>
      <c r="G8" s="44"/>
      <c r="H8" s="44"/>
      <c r="I8" s="44"/>
      <c r="J8" s="44"/>
      <c r="K8" s="44"/>
      <c r="L8" s="44"/>
      <c r="M8" s="44"/>
      <c r="N8" s="44"/>
      <c r="O8" s="44"/>
      <c r="P8" s="44"/>
      <c r="Q8" s="44"/>
      <c r="R8" s="44"/>
      <c r="S8" s="44"/>
      <c r="T8" s="44"/>
      <c r="U8" s="44"/>
      <c r="V8" s="44"/>
      <c r="W8" s="44"/>
      <c r="X8" s="44"/>
      <c r="Y8" s="44"/>
      <c r="Z8" s="44"/>
    </row>
    <row r="9" spans="1:26" ht="15" customHeight="1">
      <c r="A9" s="44"/>
      <c r="B9" s="44"/>
      <c r="C9" s="46"/>
      <c r="D9" s="46"/>
      <c r="E9" s="46"/>
      <c r="F9" s="44"/>
      <c r="G9" s="44"/>
      <c r="H9" s="44"/>
      <c r="I9" s="44"/>
      <c r="J9" s="44"/>
      <c r="K9" s="46"/>
      <c r="L9" s="44"/>
      <c r="M9" s="44"/>
      <c r="N9" s="44"/>
      <c r="O9" s="44"/>
      <c r="P9" s="44"/>
      <c r="Q9" s="44"/>
      <c r="R9" s="44"/>
      <c r="S9" s="44"/>
      <c r="T9" s="44"/>
      <c r="U9" s="44"/>
      <c r="V9" s="44"/>
      <c r="W9" s="44"/>
      <c r="X9" s="44"/>
      <c r="Y9" s="44"/>
      <c r="Z9" s="44"/>
    </row>
    <row r="10" spans="1:26" ht="12.75" customHeight="1">
      <c r="A10" s="44"/>
      <c r="B10" s="44"/>
      <c r="C10" s="46"/>
      <c r="D10" s="46"/>
      <c r="E10" s="46"/>
      <c r="F10" s="44"/>
      <c r="G10" s="44"/>
      <c r="H10" s="44"/>
      <c r="I10" s="44"/>
      <c r="J10" s="44"/>
      <c r="K10" s="46"/>
      <c r="L10" s="44"/>
      <c r="M10" s="44"/>
      <c r="N10" s="44"/>
      <c r="O10" s="44"/>
      <c r="P10" s="44"/>
      <c r="Q10" s="44"/>
      <c r="R10" s="44"/>
      <c r="S10" s="44"/>
      <c r="T10" s="44"/>
      <c r="U10" s="44"/>
      <c r="V10" s="44"/>
      <c r="W10" s="44"/>
      <c r="X10" s="44"/>
      <c r="Y10" s="44"/>
      <c r="Z10" s="44"/>
    </row>
    <row r="11" spans="1:26" ht="12.75" customHeight="1">
      <c r="A11" s="44"/>
      <c r="B11" s="44"/>
      <c r="C11" s="47"/>
      <c r="D11" s="47"/>
      <c r="E11" s="47"/>
      <c r="F11" s="44"/>
      <c r="G11" s="44"/>
      <c r="H11" s="44"/>
      <c r="I11" s="44"/>
      <c r="J11" s="44"/>
      <c r="K11" s="46"/>
      <c r="L11" s="44"/>
      <c r="M11" s="44"/>
      <c r="N11" s="44"/>
      <c r="O11" s="44"/>
      <c r="P11" s="44"/>
      <c r="Q11" s="44"/>
      <c r="R11" s="44"/>
      <c r="S11" s="44"/>
      <c r="T11" s="44"/>
      <c r="U11" s="44"/>
      <c r="V11" s="44"/>
      <c r="W11" s="44"/>
      <c r="X11" s="44"/>
      <c r="Y11" s="44"/>
      <c r="Z11" s="44"/>
    </row>
    <row r="12" spans="1:26" ht="12.75" customHeight="1">
      <c r="A12" s="44"/>
      <c r="B12" s="48"/>
      <c r="C12" s="46"/>
      <c r="D12" s="46"/>
      <c r="E12" s="46"/>
      <c r="F12" s="44"/>
      <c r="G12" s="44"/>
      <c r="H12" s="44"/>
      <c r="I12" s="44"/>
      <c r="J12" s="44"/>
      <c r="K12" s="44"/>
      <c r="L12" s="44"/>
      <c r="M12" s="44"/>
      <c r="N12" s="44"/>
      <c r="O12" s="44"/>
      <c r="P12" s="44"/>
      <c r="Q12" s="44"/>
      <c r="R12" s="44"/>
      <c r="S12" s="44"/>
      <c r="T12" s="44"/>
      <c r="U12" s="44"/>
      <c r="V12" s="44"/>
      <c r="W12" s="44"/>
      <c r="X12" s="44"/>
      <c r="Y12" s="44"/>
      <c r="Z12" s="44"/>
    </row>
    <row r="13" spans="1:26" ht="12.75" customHeight="1">
      <c r="A13" s="44"/>
      <c r="B13" s="48"/>
      <c r="C13" s="46"/>
      <c r="D13" s="46"/>
      <c r="E13" s="46"/>
      <c r="F13" s="44"/>
      <c r="G13" s="44"/>
      <c r="H13" s="44"/>
      <c r="I13" s="44"/>
      <c r="J13" s="44"/>
      <c r="K13" s="44"/>
      <c r="L13" s="44"/>
      <c r="M13" s="44"/>
      <c r="N13" s="44"/>
      <c r="O13" s="44"/>
      <c r="P13" s="44"/>
      <c r="Q13" s="44"/>
      <c r="R13" s="44"/>
      <c r="S13" s="44"/>
      <c r="T13" s="44"/>
      <c r="U13" s="44"/>
      <c r="V13" s="44"/>
      <c r="W13" s="44"/>
      <c r="X13" s="44"/>
      <c r="Y13" s="44"/>
      <c r="Z13" s="44"/>
    </row>
    <row r="14" spans="1:26" ht="12.75" customHeight="1">
      <c r="A14" s="44"/>
      <c r="B14" s="49"/>
      <c r="C14" s="48"/>
      <c r="D14" s="44"/>
      <c r="E14" s="44"/>
      <c r="F14" s="44"/>
      <c r="G14" s="44"/>
      <c r="H14" s="44"/>
      <c r="I14" s="44"/>
      <c r="J14" s="44"/>
      <c r="K14" s="44"/>
      <c r="L14" s="44"/>
      <c r="M14" s="44"/>
      <c r="N14" s="44"/>
      <c r="O14" s="44"/>
      <c r="P14" s="44"/>
      <c r="Q14" s="44"/>
      <c r="R14" s="44"/>
      <c r="S14" s="44"/>
      <c r="T14" s="44"/>
      <c r="U14" s="44"/>
      <c r="V14" s="44"/>
      <c r="W14" s="44"/>
      <c r="X14" s="44"/>
      <c r="Y14" s="44"/>
      <c r="Z14" s="44"/>
    </row>
    <row r="15" spans="1:26" ht="12.75" customHeight="1">
      <c r="A15" s="44"/>
      <c r="B15" s="49"/>
      <c r="C15" s="48"/>
      <c r="D15" s="44"/>
      <c r="E15" s="44"/>
      <c r="F15" s="44"/>
      <c r="G15" s="44"/>
      <c r="H15" s="44"/>
      <c r="I15" s="44"/>
      <c r="J15" s="44"/>
      <c r="K15" s="44"/>
      <c r="L15" s="44"/>
      <c r="M15" s="44"/>
      <c r="N15" s="44"/>
      <c r="O15" s="44"/>
      <c r="P15" s="44"/>
      <c r="Q15" s="44"/>
      <c r="R15" s="44"/>
      <c r="S15" s="44"/>
      <c r="T15" s="44"/>
      <c r="U15" s="44"/>
      <c r="V15" s="44"/>
      <c r="W15" s="44"/>
      <c r="X15" s="44"/>
      <c r="Y15" s="44"/>
      <c r="Z15" s="44"/>
    </row>
    <row r="16" spans="1:26" ht="12.75" customHeight="1">
      <c r="A16" s="44"/>
      <c r="B16" s="49"/>
      <c r="C16" s="48"/>
      <c r="D16" s="44"/>
      <c r="E16" s="44"/>
      <c r="F16" s="44"/>
      <c r="G16" s="44"/>
      <c r="H16" s="44"/>
      <c r="I16" s="44"/>
      <c r="J16" s="44"/>
      <c r="K16" s="44"/>
      <c r="L16" s="44"/>
      <c r="M16" s="44"/>
      <c r="N16" s="44"/>
      <c r="O16" s="44"/>
      <c r="P16" s="44"/>
      <c r="Q16" s="44"/>
      <c r="R16" s="44"/>
      <c r="S16" s="44"/>
      <c r="T16" s="44"/>
      <c r="U16" s="44"/>
      <c r="V16" s="44"/>
      <c r="W16" s="44"/>
      <c r="X16" s="44"/>
      <c r="Y16" s="44"/>
      <c r="Z16" s="44"/>
    </row>
    <row r="17" spans="1:26" ht="12.75" customHeight="1">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row>
    <row r="18" spans="1:26" ht="12.75" customHeight="1">
      <c r="A18" s="44"/>
      <c r="B18" s="234" t="s">
        <v>51</v>
      </c>
      <c r="C18" s="235"/>
      <c r="D18" s="236"/>
      <c r="E18" s="50" t="s">
        <v>52</v>
      </c>
      <c r="F18" s="50" t="s">
        <v>53</v>
      </c>
      <c r="G18" s="50" t="s">
        <v>54</v>
      </c>
      <c r="H18" s="50" t="s">
        <v>55</v>
      </c>
      <c r="I18" s="50" t="s">
        <v>56</v>
      </c>
      <c r="J18" s="50" t="s">
        <v>57</v>
      </c>
      <c r="K18" s="50" t="s">
        <v>58</v>
      </c>
      <c r="L18" s="50" t="s">
        <v>59</v>
      </c>
      <c r="M18" s="50" t="s">
        <v>60</v>
      </c>
      <c r="N18" s="50" t="s">
        <v>61</v>
      </c>
      <c r="O18" s="50" t="s">
        <v>62</v>
      </c>
      <c r="P18" s="50" t="s">
        <v>63</v>
      </c>
      <c r="Q18" s="44"/>
      <c r="R18" s="44"/>
      <c r="S18" s="44"/>
      <c r="T18" s="44"/>
      <c r="U18" s="44"/>
      <c r="V18" s="44"/>
      <c r="W18" s="44"/>
      <c r="X18" s="44"/>
      <c r="Y18" s="44"/>
      <c r="Z18" s="44"/>
    </row>
    <row r="19" spans="1:26" ht="12.75" customHeight="1">
      <c r="A19" s="44"/>
      <c r="B19" s="51" t="s">
        <v>64</v>
      </c>
      <c r="C19" s="52" t="s">
        <v>65</v>
      </c>
      <c r="D19" s="53" t="s">
        <v>46</v>
      </c>
      <c r="E19" s="240" t="s">
        <v>66</v>
      </c>
      <c r="F19" s="227"/>
      <c r="G19" s="227"/>
      <c r="H19" s="227"/>
      <c r="I19" s="227"/>
      <c r="J19" s="227"/>
      <c r="K19" s="227"/>
      <c r="L19" s="227"/>
      <c r="M19" s="227"/>
      <c r="N19" s="227"/>
      <c r="O19" s="227"/>
      <c r="P19" s="228"/>
      <c r="Q19" s="45" t="s">
        <v>67</v>
      </c>
      <c r="R19" s="44"/>
      <c r="S19" s="44"/>
      <c r="T19" s="44"/>
      <c r="U19" s="44"/>
      <c r="V19" s="44"/>
      <c r="W19" s="44"/>
      <c r="X19" s="44"/>
      <c r="Y19" s="44"/>
      <c r="Z19" s="44"/>
    </row>
    <row r="20" spans="1:26" ht="12.75" customHeight="1">
      <c r="A20" s="44"/>
      <c r="B20" s="54"/>
      <c r="C20" s="55"/>
      <c r="D20" s="56"/>
      <c r="E20" s="54"/>
      <c r="F20" s="54"/>
      <c r="G20" s="54"/>
      <c r="H20" s="54"/>
      <c r="I20" s="54"/>
      <c r="J20" s="54"/>
      <c r="K20" s="54"/>
      <c r="L20" s="54"/>
      <c r="M20" s="54"/>
      <c r="N20" s="54"/>
      <c r="O20" s="54"/>
      <c r="P20" s="54"/>
      <c r="Q20" s="57">
        <f t="shared" ref="Q20:Q25" si="0">SUM(E20:P20)</f>
        <v>0</v>
      </c>
      <c r="R20" s="44"/>
      <c r="S20" s="44"/>
      <c r="T20" s="44"/>
      <c r="U20" s="44"/>
      <c r="V20" s="44"/>
      <c r="W20" s="44"/>
      <c r="X20" s="44"/>
      <c r="Y20" s="44"/>
      <c r="Z20" s="44"/>
    </row>
    <row r="21" spans="1:26" ht="12.75" customHeight="1">
      <c r="A21" s="44"/>
      <c r="B21" s="54"/>
      <c r="C21" s="58"/>
      <c r="D21" s="56"/>
      <c r="E21" s="54"/>
      <c r="F21" s="54"/>
      <c r="G21" s="54"/>
      <c r="H21" s="54"/>
      <c r="I21" s="54"/>
      <c r="J21" s="54"/>
      <c r="K21" s="54"/>
      <c r="L21" s="54"/>
      <c r="M21" s="54"/>
      <c r="N21" s="54"/>
      <c r="O21" s="54"/>
      <c r="P21" s="54"/>
      <c r="Q21" s="57">
        <f t="shared" si="0"/>
        <v>0</v>
      </c>
      <c r="R21" s="44"/>
      <c r="S21" s="44"/>
      <c r="T21" s="44"/>
      <c r="U21" s="44"/>
      <c r="V21" s="44"/>
      <c r="W21" s="44"/>
      <c r="X21" s="44"/>
      <c r="Y21" s="44"/>
      <c r="Z21" s="44"/>
    </row>
    <row r="22" spans="1:26" ht="12.75" customHeight="1">
      <c r="A22" s="44"/>
      <c r="B22" s="54"/>
      <c r="C22" s="58"/>
      <c r="D22" s="56"/>
      <c r="E22" s="54"/>
      <c r="F22" s="54"/>
      <c r="G22" s="54"/>
      <c r="H22" s="54"/>
      <c r="I22" s="54"/>
      <c r="J22" s="54"/>
      <c r="K22" s="54"/>
      <c r="L22" s="54"/>
      <c r="M22" s="54"/>
      <c r="N22" s="54"/>
      <c r="O22" s="54"/>
      <c r="P22" s="54"/>
      <c r="Q22" s="57">
        <f t="shared" si="0"/>
        <v>0</v>
      </c>
      <c r="R22" s="59"/>
      <c r="S22" s="44"/>
      <c r="T22" s="44"/>
      <c r="U22" s="44"/>
      <c r="V22" s="44"/>
      <c r="W22" s="44"/>
      <c r="X22" s="44"/>
      <c r="Y22" s="44"/>
      <c r="Z22" s="44"/>
    </row>
    <row r="23" spans="1:26" ht="12.75" customHeight="1">
      <c r="A23" s="44"/>
      <c r="B23" s="54"/>
      <c r="C23" s="58"/>
      <c r="D23" s="56"/>
      <c r="E23" s="54"/>
      <c r="F23" s="54"/>
      <c r="G23" s="54"/>
      <c r="H23" s="54"/>
      <c r="I23" s="54"/>
      <c r="J23" s="54"/>
      <c r="K23" s="54"/>
      <c r="L23" s="54"/>
      <c r="M23" s="54"/>
      <c r="N23" s="54"/>
      <c r="O23" s="54"/>
      <c r="P23" s="54"/>
      <c r="Q23" s="57">
        <f t="shared" si="0"/>
        <v>0</v>
      </c>
      <c r="R23" s="59"/>
      <c r="S23" s="44"/>
      <c r="T23" s="44"/>
      <c r="U23" s="44"/>
      <c r="V23" s="44"/>
      <c r="W23" s="44"/>
      <c r="X23" s="44"/>
      <c r="Y23" s="44"/>
      <c r="Z23" s="44"/>
    </row>
    <row r="24" spans="1:26" ht="12.75" customHeight="1">
      <c r="A24" s="44"/>
      <c r="B24" s="54"/>
      <c r="C24" s="58"/>
      <c r="D24" s="56"/>
      <c r="E24" s="54"/>
      <c r="F24" s="54"/>
      <c r="G24" s="54"/>
      <c r="H24" s="54"/>
      <c r="I24" s="54"/>
      <c r="J24" s="54"/>
      <c r="K24" s="54"/>
      <c r="L24" s="54"/>
      <c r="M24" s="54"/>
      <c r="N24" s="54"/>
      <c r="O24" s="54"/>
      <c r="P24" s="54"/>
      <c r="Q24" s="57">
        <f t="shared" si="0"/>
        <v>0</v>
      </c>
      <c r="R24" s="59"/>
      <c r="S24" s="44"/>
      <c r="T24" s="44"/>
      <c r="U24" s="44"/>
      <c r="V24" s="44"/>
      <c r="W24" s="44"/>
      <c r="X24" s="44"/>
      <c r="Y24" s="44"/>
      <c r="Z24" s="44"/>
    </row>
    <row r="25" spans="1:26" ht="12.75" customHeight="1">
      <c r="A25" s="44"/>
      <c r="B25" s="54"/>
      <c r="C25" s="58"/>
      <c r="D25" s="56"/>
      <c r="E25" s="54"/>
      <c r="F25" s="54"/>
      <c r="G25" s="54"/>
      <c r="H25" s="54"/>
      <c r="I25" s="54"/>
      <c r="J25" s="54"/>
      <c r="K25" s="54"/>
      <c r="L25" s="54"/>
      <c r="M25" s="54"/>
      <c r="N25" s="54"/>
      <c r="O25" s="54"/>
      <c r="P25" s="54"/>
      <c r="Q25" s="57">
        <f t="shared" si="0"/>
        <v>0</v>
      </c>
      <c r="R25" s="44"/>
      <c r="S25" s="44"/>
      <c r="T25" s="44"/>
      <c r="U25" s="44"/>
      <c r="V25" s="44"/>
      <c r="W25" s="44"/>
      <c r="X25" s="44"/>
      <c r="Y25" s="44"/>
      <c r="Z25" s="44"/>
    </row>
    <row r="26" spans="1:26" ht="12.75" customHeight="1">
      <c r="A26" s="44"/>
      <c r="B26" s="54"/>
      <c r="C26" s="58"/>
      <c r="D26" s="56"/>
      <c r="E26" s="54"/>
      <c r="F26" s="54"/>
      <c r="G26" s="54"/>
      <c r="H26" s="54"/>
      <c r="I26" s="54"/>
      <c r="J26" s="54"/>
      <c r="K26" s="54"/>
      <c r="L26" s="54"/>
      <c r="M26" s="54"/>
      <c r="N26" s="54"/>
      <c r="O26" s="54"/>
      <c r="P26" s="54"/>
      <c r="Q26" s="60">
        <f>SUM(C26:P26)</f>
        <v>0</v>
      </c>
      <c r="R26" s="44"/>
      <c r="S26" s="44"/>
      <c r="T26" s="44"/>
      <c r="U26" s="44"/>
      <c r="V26" s="44"/>
      <c r="W26" s="44"/>
      <c r="X26" s="44"/>
      <c r="Y26" s="44"/>
      <c r="Z26" s="44"/>
    </row>
    <row r="27" spans="1:26" ht="12.75" customHeight="1">
      <c r="A27" s="44"/>
      <c r="B27" s="54"/>
      <c r="C27" s="58"/>
      <c r="D27" s="56"/>
      <c r="E27" s="54"/>
      <c r="F27" s="54"/>
      <c r="G27" s="54"/>
      <c r="H27" s="54"/>
      <c r="I27" s="54"/>
      <c r="J27" s="54"/>
      <c r="K27" s="54"/>
      <c r="L27" s="54"/>
      <c r="M27" s="54"/>
      <c r="N27" s="54"/>
      <c r="O27" s="54"/>
      <c r="P27" s="54"/>
      <c r="Q27" s="57">
        <f t="shared" ref="Q27:Q29" si="1">SUM(E27:P27)</f>
        <v>0</v>
      </c>
      <c r="R27" s="44"/>
      <c r="S27" s="44"/>
      <c r="T27" s="44"/>
      <c r="U27" s="44"/>
      <c r="V27" s="44"/>
      <c r="W27" s="44"/>
      <c r="X27" s="44"/>
      <c r="Y27" s="44"/>
      <c r="Z27" s="44"/>
    </row>
    <row r="28" spans="1:26" ht="12.75" customHeight="1">
      <c r="A28" s="44"/>
      <c r="B28" s="54"/>
      <c r="C28" s="58"/>
      <c r="D28" s="56"/>
      <c r="E28" s="54"/>
      <c r="F28" s="54"/>
      <c r="G28" s="54"/>
      <c r="H28" s="54"/>
      <c r="I28" s="54"/>
      <c r="J28" s="54"/>
      <c r="K28" s="54"/>
      <c r="L28" s="54"/>
      <c r="M28" s="54"/>
      <c r="N28" s="54"/>
      <c r="O28" s="54"/>
      <c r="P28" s="54"/>
      <c r="Q28" s="57">
        <f t="shared" si="1"/>
        <v>0</v>
      </c>
      <c r="R28" s="44"/>
      <c r="S28" s="44"/>
      <c r="T28" s="44"/>
      <c r="U28" s="44"/>
      <c r="V28" s="44"/>
      <c r="W28" s="44"/>
      <c r="X28" s="44"/>
      <c r="Y28" s="44"/>
      <c r="Z28" s="44"/>
    </row>
    <row r="29" spans="1:26" ht="12.75" customHeight="1">
      <c r="A29" s="44"/>
      <c r="B29" s="54"/>
      <c r="C29" s="58"/>
      <c r="D29" s="56"/>
      <c r="E29" s="54"/>
      <c r="F29" s="54"/>
      <c r="G29" s="54"/>
      <c r="H29" s="54"/>
      <c r="I29" s="54"/>
      <c r="J29" s="54"/>
      <c r="K29" s="54"/>
      <c r="L29" s="54"/>
      <c r="M29" s="54"/>
      <c r="N29" s="54"/>
      <c r="O29" s="54"/>
      <c r="P29" s="54"/>
      <c r="Q29" s="57">
        <f t="shared" si="1"/>
        <v>0</v>
      </c>
      <c r="R29" s="44"/>
      <c r="S29" s="44"/>
      <c r="T29" s="44"/>
      <c r="U29" s="44"/>
      <c r="V29" s="44"/>
      <c r="W29" s="44"/>
      <c r="X29" s="44"/>
      <c r="Y29" s="44"/>
      <c r="Z29" s="44"/>
    </row>
    <row r="30" spans="1:26" ht="12.75" customHeight="1">
      <c r="A30" s="44"/>
      <c r="B30" s="224" t="s">
        <v>68</v>
      </c>
      <c r="C30" s="225"/>
      <c r="D30" s="225"/>
      <c r="E30" s="44">
        <f t="shared" ref="E30:Q30" si="2">SUM(E20:E29)</f>
        <v>0</v>
      </c>
      <c r="F30" s="44">
        <f t="shared" si="2"/>
        <v>0</v>
      </c>
      <c r="G30" s="44">
        <f t="shared" si="2"/>
        <v>0</v>
      </c>
      <c r="H30" s="44">
        <f t="shared" si="2"/>
        <v>0</v>
      </c>
      <c r="I30" s="44">
        <f t="shared" si="2"/>
        <v>0</v>
      </c>
      <c r="J30" s="44">
        <f t="shared" si="2"/>
        <v>0</v>
      </c>
      <c r="K30" s="44">
        <f t="shared" si="2"/>
        <v>0</v>
      </c>
      <c r="L30" s="44">
        <f t="shared" si="2"/>
        <v>0</v>
      </c>
      <c r="M30" s="44">
        <f t="shared" si="2"/>
        <v>0</v>
      </c>
      <c r="N30" s="44">
        <f t="shared" si="2"/>
        <v>0</v>
      </c>
      <c r="O30" s="44">
        <f t="shared" si="2"/>
        <v>0</v>
      </c>
      <c r="P30" s="44">
        <f t="shared" si="2"/>
        <v>0</v>
      </c>
      <c r="Q30" s="57">
        <f t="shared" si="2"/>
        <v>0</v>
      </c>
      <c r="R30" s="44"/>
      <c r="S30" s="44"/>
      <c r="T30" s="44"/>
      <c r="U30" s="44"/>
      <c r="V30" s="44"/>
      <c r="W30" s="44"/>
      <c r="X30" s="44"/>
      <c r="Y30" s="44"/>
      <c r="Z30" s="44"/>
    </row>
    <row r="31" spans="1:26" ht="12.75" customHeight="1">
      <c r="A31" s="44"/>
      <c r="B31" s="57"/>
      <c r="C31" s="57"/>
      <c r="D31" s="57"/>
      <c r="E31" s="44"/>
      <c r="F31" s="44"/>
      <c r="G31" s="44"/>
      <c r="H31" s="44"/>
      <c r="I31" s="44"/>
      <c r="J31" s="44"/>
      <c r="K31" s="44"/>
      <c r="L31" s="44"/>
      <c r="M31" s="44"/>
      <c r="N31" s="44"/>
      <c r="O31" s="44"/>
      <c r="P31" s="44"/>
      <c r="Q31" s="57"/>
      <c r="R31" s="44"/>
      <c r="S31" s="44"/>
      <c r="T31" s="44"/>
      <c r="U31" s="44"/>
      <c r="V31" s="44"/>
      <c r="W31" s="44"/>
      <c r="X31" s="44"/>
      <c r="Y31" s="44"/>
      <c r="Z31" s="44"/>
    </row>
    <row r="32" spans="1:26" ht="12.75" customHeight="1">
      <c r="A32" s="44"/>
      <c r="B32" s="57"/>
      <c r="C32" s="44"/>
      <c r="D32" s="44"/>
      <c r="E32" s="50" t="s">
        <v>52</v>
      </c>
      <c r="F32" s="50" t="s">
        <v>53</v>
      </c>
      <c r="G32" s="50" t="s">
        <v>54</v>
      </c>
      <c r="H32" s="50" t="s">
        <v>55</v>
      </c>
      <c r="I32" s="50" t="s">
        <v>56</v>
      </c>
      <c r="J32" s="50" t="s">
        <v>57</v>
      </c>
      <c r="K32" s="50" t="s">
        <v>58</v>
      </c>
      <c r="L32" s="50" t="s">
        <v>59</v>
      </c>
      <c r="M32" s="50" t="s">
        <v>60</v>
      </c>
      <c r="N32" s="50" t="s">
        <v>61</v>
      </c>
      <c r="O32" s="50" t="s">
        <v>62</v>
      </c>
      <c r="P32" s="50" t="s">
        <v>63</v>
      </c>
      <c r="Q32" s="44"/>
      <c r="R32" s="44"/>
      <c r="S32" s="44"/>
      <c r="T32" s="44"/>
      <c r="U32" s="44"/>
      <c r="V32" s="44"/>
      <c r="W32" s="44"/>
      <c r="X32" s="44"/>
      <c r="Y32" s="44"/>
      <c r="Z32" s="44"/>
    </row>
    <row r="33" spans="1:26" ht="16.5" customHeight="1">
      <c r="A33" s="44"/>
      <c r="B33" s="226" t="s">
        <v>64</v>
      </c>
      <c r="C33" s="227"/>
      <c r="D33" s="228"/>
      <c r="E33" s="229" t="s">
        <v>69</v>
      </c>
      <c r="F33" s="227"/>
      <c r="G33" s="227"/>
      <c r="H33" s="227"/>
      <c r="I33" s="227"/>
      <c r="J33" s="227"/>
      <c r="K33" s="227"/>
      <c r="L33" s="227"/>
      <c r="M33" s="227"/>
      <c r="N33" s="227"/>
      <c r="O33" s="227"/>
      <c r="P33" s="228"/>
      <c r="Q33" s="61" t="s">
        <v>70</v>
      </c>
      <c r="R33" s="46"/>
      <c r="S33" s="44"/>
      <c r="T33" s="44"/>
      <c r="U33" s="44"/>
      <c r="V33" s="44"/>
      <c r="W33" s="44"/>
      <c r="X33" s="44"/>
      <c r="Y33" s="44"/>
      <c r="Z33" s="44"/>
    </row>
    <row r="34" spans="1:26" ht="12.75" customHeight="1">
      <c r="A34" s="44"/>
      <c r="B34" s="221" t="str">
        <f>IF(ISBLANK(B20), "منتج 1", B20)</f>
        <v>منتج 1</v>
      </c>
      <c r="C34" s="222"/>
      <c r="D34" s="223"/>
      <c r="E34" s="63">
        <f t="shared" ref="E34:E43" si="3">(C20*E20)</f>
        <v>0</v>
      </c>
      <c r="F34" s="64">
        <f t="shared" ref="F34:F43" si="4">(C20*F20)</f>
        <v>0</v>
      </c>
      <c r="G34" s="63">
        <f t="shared" ref="G34:G43" si="5">(C20*G20)</f>
        <v>0</v>
      </c>
      <c r="H34" s="63">
        <f t="shared" ref="H34:H43" si="6">(C20*H20)</f>
        <v>0</v>
      </c>
      <c r="I34" s="63">
        <f t="shared" ref="I34:I43" si="7">(C20*I20)</f>
        <v>0</v>
      </c>
      <c r="J34" s="63">
        <f t="shared" ref="J34:J43" si="8">(C20*J20)</f>
        <v>0</v>
      </c>
      <c r="K34" s="63">
        <f t="shared" ref="K34:K43" si="9">(C20*K20)</f>
        <v>0</v>
      </c>
      <c r="L34" s="63">
        <f t="shared" ref="L34:L43" si="10">(C20*L20)</f>
        <v>0</v>
      </c>
      <c r="M34" s="63">
        <f t="shared" ref="M34:M43" si="11">(C20*M20)</f>
        <v>0</v>
      </c>
      <c r="N34" s="63">
        <f t="shared" ref="N34:N43" si="12">(C20*N20)</f>
        <v>0</v>
      </c>
      <c r="O34" s="63">
        <f t="shared" ref="O34:O43" si="13">(C20*O20)</f>
        <v>0</v>
      </c>
      <c r="P34" s="63">
        <f t="shared" ref="P34:P43" si="14">(C20*P20)</f>
        <v>0</v>
      </c>
      <c r="Q34" s="31">
        <f t="shared" ref="Q34:Q45" si="15">SUM(E34:P34)</f>
        <v>0</v>
      </c>
      <c r="R34" s="59"/>
      <c r="S34" s="65"/>
      <c r="T34" s="44"/>
      <c r="U34" s="44"/>
      <c r="V34" s="44"/>
      <c r="W34" s="44"/>
      <c r="X34" s="44"/>
      <c r="Y34" s="44"/>
      <c r="Z34" s="44"/>
    </row>
    <row r="35" spans="1:26" ht="12.75" customHeight="1">
      <c r="A35" s="44"/>
      <c r="B35" s="221" t="str">
        <f>IF(ISBLANK(B21), "منتج 2", B21)</f>
        <v>منتج 2</v>
      </c>
      <c r="C35" s="222"/>
      <c r="D35" s="223"/>
      <c r="E35" s="63">
        <f t="shared" si="3"/>
        <v>0</v>
      </c>
      <c r="F35" s="64">
        <f t="shared" si="4"/>
        <v>0</v>
      </c>
      <c r="G35" s="63">
        <f t="shared" si="5"/>
        <v>0</v>
      </c>
      <c r="H35" s="63">
        <f t="shared" si="6"/>
        <v>0</v>
      </c>
      <c r="I35" s="63">
        <f t="shared" si="7"/>
        <v>0</v>
      </c>
      <c r="J35" s="63">
        <f t="shared" si="8"/>
        <v>0</v>
      </c>
      <c r="K35" s="63">
        <f t="shared" si="9"/>
        <v>0</v>
      </c>
      <c r="L35" s="63">
        <f t="shared" si="10"/>
        <v>0</v>
      </c>
      <c r="M35" s="63">
        <f t="shared" si="11"/>
        <v>0</v>
      </c>
      <c r="N35" s="63">
        <f t="shared" si="12"/>
        <v>0</v>
      </c>
      <c r="O35" s="63">
        <f t="shared" si="13"/>
        <v>0</v>
      </c>
      <c r="P35" s="63">
        <f t="shared" si="14"/>
        <v>0</v>
      </c>
      <c r="Q35" s="31">
        <f t="shared" si="15"/>
        <v>0</v>
      </c>
      <c r="R35" s="59"/>
      <c r="S35" s="44"/>
      <c r="T35" s="44"/>
      <c r="U35" s="44"/>
      <c r="V35" s="44"/>
      <c r="W35" s="44"/>
      <c r="X35" s="44"/>
      <c r="Y35" s="44"/>
      <c r="Z35" s="44"/>
    </row>
    <row r="36" spans="1:26" ht="12.75" customHeight="1">
      <c r="A36" s="44"/>
      <c r="B36" s="221" t="str">
        <f>IF(ISBLANK(B22), "منتج 3", B22)</f>
        <v>منتج 3</v>
      </c>
      <c r="C36" s="222"/>
      <c r="D36" s="223"/>
      <c r="E36" s="63">
        <f t="shared" si="3"/>
        <v>0</v>
      </c>
      <c r="F36" s="64">
        <f t="shared" si="4"/>
        <v>0</v>
      </c>
      <c r="G36" s="63">
        <f t="shared" si="5"/>
        <v>0</v>
      </c>
      <c r="H36" s="63">
        <f t="shared" si="6"/>
        <v>0</v>
      </c>
      <c r="I36" s="63">
        <f t="shared" si="7"/>
        <v>0</v>
      </c>
      <c r="J36" s="63">
        <f t="shared" si="8"/>
        <v>0</v>
      </c>
      <c r="K36" s="63">
        <f t="shared" si="9"/>
        <v>0</v>
      </c>
      <c r="L36" s="63">
        <f t="shared" si="10"/>
        <v>0</v>
      </c>
      <c r="M36" s="63">
        <f t="shared" si="11"/>
        <v>0</v>
      </c>
      <c r="N36" s="63">
        <f t="shared" si="12"/>
        <v>0</v>
      </c>
      <c r="O36" s="63">
        <f t="shared" si="13"/>
        <v>0</v>
      </c>
      <c r="P36" s="63">
        <f t="shared" si="14"/>
        <v>0</v>
      </c>
      <c r="Q36" s="31">
        <f t="shared" si="15"/>
        <v>0</v>
      </c>
      <c r="R36" s="59"/>
      <c r="S36" s="44"/>
      <c r="T36" s="44"/>
      <c r="U36" s="44"/>
      <c r="V36" s="44"/>
      <c r="W36" s="44"/>
      <c r="X36" s="44"/>
      <c r="Y36" s="44"/>
      <c r="Z36" s="44"/>
    </row>
    <row r="37" spans="1:26" ht="12.75" customHeight="1">
      <c r="A37" s="44"/>
      <c r="B37" s="221" t="str">
        <f>IF(ISBLANK(B23), "منتج 4", B23)</f>
        <v>منتج 4</v>
      </c>
      <c r="C37" s="222"/>
      <c r="D37" s="223"/>
      <c r="E37" s="63">
        <f t="shared" si="3"/>
        <v>0</v>
      </c>
      <c r="F37" s="64">
        <f t="shared" si="4"/>
        <v>0</v>
      </c>
      <c r="G37" s="63">
        <f t="shared" si="5"/>
        <v>0</v>
      </c>
      <c r="H37" s="63">
        <f t="shared" si="6"/>
        <v>0</v>
      </c>
      <c r="I37" s="63">
        <f t="shared" si="7"/>
        <v>0</v>
      </c>
      <c r="J37" s="63">
        <f t="shared" si="8"/>
        <v>0</v>
      </c>
      <c r="K37" s="63">
        <f t="shared" si="9"/>
        <v>0</v>
      </c>
      <c r="L37" s="63">
        <f t="shared" si="10"/>
        <v>0</v>
      </c>
      <c r="M37" s="63">
        <f t="shared" si="11"/>
        <v>0</v>
      </c>
      <c r="N37" s="63">
        <f t="shared" si="12"/>
        <v>0</v>
      </c>
      <c r="O37" s="63">
        <f t="shared" si="13"/>
        <v>0</v>
      </c>
      <c r="P37" s="63">
        <f t="shared" si="14"/>
        <v>0</v>
      </c>
      <c r="Q37" s="31">
        <f t="shared" si="15"/>
        <v>0</v>
      </c>
      <c r="R37" s="59"/>
      <c r="S37" s="44"/>
      <c r="T37" s="44"/>
      <c r="U37" s="44"/>
      <c r="V37" s="44"/>
      <c r="W37" s="44"/>
      <c r="X37" s="44"/>
      <c r="Y37" s="44"/>
      <c r="Z37" s="44"/>
    </row>
    <row r="38" spans="1:26" ht="12.75" customHeight="1">
      <c r="A38" s="44"/>
      <c r="B38" s="221" t="str">
        <f>IF(ISBLANK(B24), "منتج 5", B24)</f>
        <v>منتج 5</v>
      </c>
      <c r="C38" s="222"/>
      <c r="D38" s="223"/>
      <c r="E38" s="63">
        <f t="shared" si="3"/>
        <v>0</v>
      </c>
      <c r="F38" s="64">
        <f t="shared" si="4"/>
        <v>0</v>
      </c>
      <c r="G38" s="63">
        <f t="shared" si="5"/>
        <v>0</v>
      </c>
      <c r="H38" s="63">
        <f t="shared" si="6"/>
        <v>0</v>
      </c>
      <c r="I38" s="63">
        <f t="shared" si="7"/>
        <v>0</v>
      </c>
      <c r="J38" s="63">
        <f t="shared" si="8"/>
        <v>0</v>
      </c>
      <c r="K38" s="63">
        <f t="shared" si="9"/>
        <v>0</v>
      </c>
      <c r="L38" s="63">
        <f t="shared" si="10"/>
        <v>0</v>
      </c>
      <c r="M38" s="63">
        <f t="shared" si="11"/>
        <v>0</v>
      </c>
      <c r="N38" s="63">
        <f t="shared" si="12"/>
        <v>0</v>
      </c>
      <c r="O38" s="63">
        <f t="shared" si="13"/>
        <v>0</v>
      </c>
      <c r="P38" s="63">
        <f t="shared" si="14"/>
        <v>0</v>
      </c>
      <c r="Q38" s="31">
        <f t="shared" si="15"/>
        <v>0</v>
      </c>
      <c r="R38" s="59"/>
      <c r="S38" s="44"/>
      <c r="T38" s="44"/>
      <c r="U38" s="44"/>
      <c r="V38" s="44"/>
      <c r="W38" s="44"/>
      <c r="X38" s="44"/>
      <c r="Y38" s="44"/>
      <c r="Z38" s="44"/>
    </row>
    <row r="39" spans="1:26" ht="12.75" customHeight="1">
      <c r="A39" s="44"/>
      <c r="B39" s="221" t="str">
        <f>IF(ISBLANK(B25), "منتج 6", B25)</f>
        <v>منتج 6</v>
      </c>
      <c r="C39" s="222"/>
      <c r="D39" s="223"/>
      <c r="E39" s="63">
        <f t="shared" si="3"/>
        <v>0</v>
      </c>
      <c r="F39" s="64">
        <f t="shared" si="4"/>
        <v>0</v>
      </c>
      <c r="G39" s="63">
        <f t="shared" si="5"/>
        <v>0</v>
      </c>
      <c r="H39" s="63">
        <f t="shared" si="6"/>
        <v>0</v>
      </c>
      <c r="I39" s="63">
        <f t="shared" si="7"/>
        <v>0</v>
      </c>
      <c r="J39" s="63">
        <f t="shared" si="8"/>
        <v>0</v>
      </c>
      <c r="K39" s="63">
        <f t="shared" si="9"/>
        <v>0</v>
      </c>
      <c r="L39" s="63">
        <f t="shared" si="10"/>
        <v>0</v>
      </c>
      <c r="M39" s="63">
        <f t="shared" si="11"/>
        <v>0</v>
      </c>
      <c r="N39" s="63">
        <f t="shared" si="12"/>
        <v>0</v>
      </c>
      <c r="O39" s="63">
        <f t="shared" si="13"/>
        <v>0</v>
      </c>
      <c r="P39" s="63">
        <f t="shared" si="14"/>
        <v>0</v>
      </c>
      <c r="Q39" s="31">
        <f t="shared" si="15"/>
        <v>0</v>
      </c>
      <c r="R39" s="59"/>
      <c r="S39" s="44"/>
      <c r="T39" s="44"/>
      <c r="U39" s="44"/>
      <c r="V39" s="44"/>
      <c r="W39" s="44"/>
      <c r="X39" s="44"/>
      <c r="Y39" s="44"/>
      <c r="Z39" s="44"/>
    </row>
    <row r="40" spans="1:26" ht="12.75" customHeight="1">
      <c r="A40" s="44"/>
      <c r="B40" s="221" t="str">
        <f>IF(ISBLANK(B26), "منتج 7", B26)</f>
        <v>منتج 7</v>
      </c>
      <c r="C40" s="222"/>
      <c r="D40" s="223"/>
      <c r="E40" s="63">
        <f t="shared" si="3"/>
        <v>0</v>
      </c>
      <c r="F40" s="64">
        <f t="shared" si="4"/>
        <v>0</v>
      </c>
      <c r="G40" s="63">
        <f t="shared" si="5"/>
        <v>0</v>
      </c>
      <c r="H40" s="63">
        <f t="shared" si="6"/>
        <v>0</v>
      </c>
      <c r="I40" s="63">
        <f t="shared" si="7"/>
        <v>0</v>
      </c>
      <c r="J40" s="63">
        <f t="shared" si="8"/>
        <v>0</v>
      </c>
      <c r="K40" s="63">
        <f t="shared" si="9"/>
        <v>0</v>
      </c>
      <c r="L40" s="63">
        <f t="shared" si="10"/>
        <v>0</v>
      </c>
      <c r="M40" s="63">
        <f t="shared" si="11"/>
        <v>0</v>
      </c>
      <c r="N40" s="63">
        <f t="shared" si="12"/>
        <v>0</v>
      </c>
      <c r="O40" s="63">
        <f t="shared" si="13"/>
        <v>0</v>
      </c>
      <c r="P40" s="63">
        <f t="shared" si="14"/>
        <v>0</v>
      </c>
      <c r="Q40" s="31">
        <f t="shared" si="15"/>
        <v>0</v>
      </c>
      <c r="R40" s="59"/>
      <c r="S40" s="44"/>
      <c r="T40" s="44"/>
      <c r="U40" s="44"/>
      <c r="V40" s="44"/>
      <c r="W40" s="44"/>
      <c r="X40" s="44"/>
      <c r="Y40" s="44"/>
      <c r="Z40" s="44"/>
    </row>
    <row r="41" spans="1:26" ht="12.75" customHeight="1">
      <c r="A41" s="44"/>
      <c r="B41" s="221" t="str">
        <f>IF(ISBLANK(B27), "منتج 8", B27)</f>
        <v>منتج 8</v>
      </c>
      <c r="C41" s="222"/>
      <c r="D41" s="223"/>
      <c r="E41" s="63">
        <f t="shared" si="3"/>
        <v>0</v>
      </c>
      <c r="F41" s="64">
        <f t="shared" si="4"/>
        <v>0</v>
      </c>
      <c r="G41" s="63">
        <f t="shared" si="5"/>
        <v>0</v>
      </c>
      <c r="H41" s="63">
        <f t="shared" si="6"/>
        <v>0</v>
      </c>
      <c r="I41" s="63">
        <f t="shared" si="7"/>
        <v>0</v>
      </c>
      <c r="J41" s="63">
        <f t="shared" si="8"/>
        <v>0</v>
      </c>
      <c r="K41" s="63">
        <f t="shared" si="9"/>
        <v>0</v>
      </c>
      <c r="L41" s="63">
        <f t="shared" si="10"/>
        <v>0</v>
      </c>
      <c r="M41" s="63">
        <f t="shared" si="11"/>
        <v>0</v>
      </c>
      <c r="N41" s="63">
        <f t="shared" si="12"/>
        <v>0</v>
      </c>
      <c r="O41" s="63">
        <f t="shared" si="13"/>
        <v>0</v>
      </c>
      <c r="P41" s="63">
        <f t="shared" si="14"/>
        <v>0</v>
      </c>
      <c r="Q41" s="31">
        <f t="shared" si="15"/>
        <v>0</v>
      </c>
      <c r="R41" s="59"/>
      <c r="S41" s="44"/>
      <c r="T41" s="44"/>
      <c r="U41" s="44"/>
      <c r="V41" s="44"/>
      <c r="W41" s="44"/>
      <c r="X41" s="44"/>
      <c r="Y41" s="44"/>
      <c r="Z41" s="44"/>
    </row>
    <row r="42" spans="1:26" ht="12.75" customHeight="1">
      <c r="A42" s="44"/>
      <c r="B42" s="221" t="str">
        <f>IF(ISBLANK(B28), "منتج 9", B28)</f>
        <v>منتج 9</v>
      </c>
      <c r="C42" s="222"/>
      <c r="D42" s="223"/>
      <c r="E42" s="63">
        <f t="shared" si="3"/>
        <v>0</v>
      </c>
      <c r="F42" s="64">
        <f t="shared" si="4"/>
        <v>0</v>
      </c>
      <c r="G42" s="63">
        <f t="shared" si="5"/>
        <v>0</v>
      </c>
      <c r="H42" s="63">
        <f t="shared" si="6"/>
        <v>0</v>
      </c>
      <c r="I42" s="63">
        <f t="shared" si="7"/>
        <v>0</v>
      </c>
      <c r="J42" s="63">
        <f t="shared" si="8"/>
        <v>0</v>
      </c>
      <c r="K42" s="63">
        <f t="shared" si="9"/>
        <v>0</v>
      </c>
      <c r="L42" s="63">
        <f t="shared" si="10"/>
        <v>0</v>
      </c>
      <c r="M42" s="63">
        <f t="shared" si="11"/>
        <v>0</v>
      </c>
      <c r="N42" s="63">
        <f t="shared" si="12"/>
        <v>0</v>
      </c>
      <c r="O42" s="63">
        <f t="shared" si="13"/>
        <v>0</v>
      </c>
      <c r="P42" s="63">
        <f t="shared" si="14"/>
        <v>0</v>
      </c>
      <c r="Q42" s="31">
        <f t="shared" si="15"/>
        <v>0</v>
      </c>
      <c r="R42" s="59"/>
      <c r="S42" s="44"/>
      <c r="T42" s="44"/>
      <c r="U42" s="44"/>
      <c r="V42" s="44"/>
      <c r="W42" s="44"/>
      <c r="X42" s="44"/>
      <c r="Y42" s="44"/>
      <c r="Z42" s="44"/>
    </row>
    <row r="43" spans="1:26" ht="12.75" customHeight="1">
      <c r="A43" s="44"/>
      <c r="B43" s="221" t="str">
        <f>IF(ISBLANK(B29), "منتج 10", B29)</f>
        <v>منتج 10</v>
      </c>
      <c r="C43" s="222"/>
      <c r="D43" s="223"/>
      <c r="E43" s="63">
        <f t="shared" si="3"/>
        <v>0</v>
      </c>
      <c r="F43" s="64">
        <f t="shared" si="4"/>
        <v>0</v>
      </c>
      <c r="G43" s="63">
        <f t="shared" si="5"/>
        <v>0</v>
      </c>
      <c r="H43" s="63">
        <f t="shared" si="6"/>
        <v>0</v>
      </c>
      <c r="I43" s="63">
        <f t="shared" si="7"/>
        <v>0</v>
      </c>
      <c r="J43" s="63">
        <f t="shared" si="8"/>
        <v>0</v>
      </c>
      <c r="K43" s="63">
        <f t="shared" si="9"/>
        <v>0</v>
      </c>
      <c r="L43" s="63">
        <f t="shared" si="10"/>
        <v>0</v>
      </c>
      <c r="M43" s="63">
        <f t="shared" si="11"/>
        <v>0</v>
      </c>
      <c r="N43" s="63">
        <f t="shared" si="12"/>
        <v>0</v>
      </c>
      <c r="O43" s="63">
        <f t="shared" si="13"/>
        <v>0</v>
      </c>
      <c r="P43" s="63">
        <f t="shared" si="14"/>
        <v>0</v>
      </c>
      <c r="Q43" s="31">
        <f t="shared" si="15"/>
        <v>0</v>
      </c>
      <c r="R43" s="59"/>
      <c r="S43" s="44"/>
      <c r="T43" s="44"/>
      <c r="U43" s="44"/>
      <c r="V43" s="44"/>
      <c r="W43" s="44"/>
      <c r="X43" s="44"/>
      <c r="Y43" s="44"/>
      <c r="Z43" s="44"/>
    </row>
    <row r="44" spans="1:26" ht="12.75" customHeight="1">
      <c r="A44" s="44"/>
      <c r="B44" s="231" t="s">
        <v>71</v>
      </c>
      <c r="C44" s="222"/>
      <c r="D44" s="223"/>
      <c r="E44" s="31">
        <f t="shared" ref="E44:P44" si="16">SUM(E34:E43)</f>
        <v>0</v>
      </c>
      <c r="F44" s="31">
        <f t="shared" si="16"/>
        <v>0</v>
      </c>
      <c r="G44" s="31">
        <f t="shared" si="16"/>
        <v>0</v>
      </c>
      <c r="H44" s="31">
        <f t="shared" si="16"/>
        <v>0</v>
      </c>
      <c r="I44" s="31">
        <f t="shared" si="16"/>
        <v>0</v>
      </c>
      <c r="J44" s="31">
        <f t="shared" si="16"/>
        <v>0</v>
      </c>
      <c r="K44" s="31">
        <f t="shared" si="16"/>
        <v>0</v>
      </c>
      <c r="L44" s="31">
        <f t="shared" si="16"/>
        <v>0</v>
      </c>
      <c r="M44" s="31">
        <f t="shared" si="16"/>
        <v>0</v>
      </c>
      <c r="N44" s="31">
        <f t="shared" si="16"/>
        <v>0</v>
      </c>
      <c r="O44" s="31">
        <f t="shared" si="16"/>
        <v>0</v>
      </c>
      <c r="P44" s="31">
        <f t="shared" si="16"/>
        <v>0</v>
      </c>
      <c r="Q44" s="31">
        <f t="shared" si="15"/>
        <v>0</v>
      </c>
      <c r="R44" s="59"/>
      <c r="S44" s="44"/>
      <c r="T44" s="44"/>
      <c r="U44" s="44"/>
      <c r="V44" s="44"/>
      <c r="W44" s="44"/>
      <c r="X44" s="44"/>
      <c r="Y44" s="44"/>
      <c r="Z44" s="44"/>
    </row>
    <row r="45" spans="1:26" ht="12.75" customHeight="1">
      <c r="A45" s="44"/>
      <c r="B45" s="231" t="s">
        <v>72</v>
      </c>
      <c r="C45" s="222"/>
      <c r="D45" s="223"/>
      <c r="E45" s="31">
        <f>(D20*E20)+(D21*E21)+(D22*E22)+(D23*E23)+(D24*E24)+(D25*E25)+(D26*E26)+(D27*E27)+(D28*E28)+(D29*E29)</f>
        <v>0</v>
      </c>
      <c r="F45" s="31">
        <f>(D20*F20)+(D21*F21)+(D22*F22)+(D23*F23)+(D24*F24)+(D25*F25)+(D26*F26)+(D27*F27)+(D28*F28)+(D29*F29)</f>
        <v>0</v>
      </c>
      <c r="G45" s="31">
        <f>(D20*G20)+(D21*G21)+(D22*G22)+(D23*G23)+(D24*G24)+(D25*G25)+(D26*G26)+(D27*G27)+(D28*G28)+(D29*G29)</f>
        <v>0</v>
      </c>
      <c r="H45" s="31">
        <f>(D20*H20)+(D21*H21)+(D22*H22)+(D23*H23)+(D24*H24)+(D25*H25)+(D26*H26)+(D27*H27)+(D28*H28)+(D29*H29)</f>
        <v>0</v>
      </c>
      <c r="I45" s="31">
        <f>(D20*I20)+(D21*I21)+(D22*I22)+(D23*I23)+(D24*I24)+(D25*I25)+(D26*I26)+(D27*I27)+(D28*I28)+(D29*I29)</f>
        <v>0</v>
      </c>
      <c r="J45" s="31">
        <f>(D20*J20)+(D21*J21)+(D22*J22)+(D23*J23)+(D24*J24)+(D25*J25)+(D26*J26)+(D27*J27)+(D28*J28)+(D29*J29)</f>
        <v>0</v>
      </c>
      <c r="K45" s="31">
        <f>(D20*K20)+(D21*K21)+(D22*K22)+(D23*K23)+(D24*K24)+(D25*K25)+(D26*K26)+(D27*K27)+(D28*K28)+(D29*K29)</f>
        <v>0</v>
      </c>
      <c r="L45" s="31">
        <f>(D20*L20)+(D21*L21)+(D22*L22)+(D23*L23)+(D24*L24)+(D25*L25)+(D26*L26)+(D27*L27)+(D28*L28)+(D29*L29)</f>
        <v>0</v>
      </c>
      <c r="M45" s="31">
        <f>(D20*M20)+(D21*M21)+(D22*M22)+(D23*M23)+(D24*M24)+(D25*M25)+(D26*M26)+(D27*M27)+(D28*M28)+(D29*M29)</f>
        <v>0</v>
      </c>
      <c r="N45" s="31">
        <f>(D20*N20)+(D21*N21)+(D22*N22)+(D23*N23)+(D24*N24)+(D25*N25)+(D26*N26)+(D27*N27)+(D28*N28)+(D29*N29)</f>
        <v>0</v>
      </c>
      <c r="O45" s="31">
        <f>(D20*O20)+(D21*O21)+(D22*O22)+(D23*O23)+(D24*O24)+(D25*O25)+(D26*O26)+(D27*O27)+(D28*O28)+(D29*O29)</f>
        <v>0</v>
      </c>
      <c r="P45" s="31">
        <f>(D20*P20)+(D21*P21)+(D22*P22)+(D23*P23)+(D24*P24)+(D25*P25)+(D26*P26)+(D27*P27)+(D28*P28)+(D29*P29)</f>
        <v>0</v>
      </c>
      <c r="Q45" s="31">
        <f t="shared" si="15"/>
        <v>0</v>
      </c>
      <c r="R45" s="44"/>
      <c r="S45" s="44"/>
      <c r="T45" s="44"/>
      <c r="U45" s="44"/>
      <c r="V45" s="44"/>
      <c r="W45" s="44"/>
      <c r="X45" s="44"/>
      <c r="Y45" s="44"/>
      <c r="Z45" s="44"/>
    </row>
    <row r="46" spans="1:26" ht="12.75" customHeight="1">
      <c r="A46" s="44"/>
      <c r="B46" s="232" t="s">
        <v>73</v>
      </c>
      <c r="C46" s="222"/>
      <c r="D46" s="233"/>
      <c r="E46" s="66">
        <f t="shared" ref="E46:Q46" si="17">(E44-E45)</f>
        <v>0</v>
      </c>
      <c r="F46" s="66">
        <f t="shared" si="17"/>
        <v>0</v>
      </c>
      <c r="G46" s="66">
        <f t="shared" si="17"/>
        <v>0</v>
      </c>
      <c r="H46" s="66">
        <f t="shared" si="17"/>
        <v>0</v>
      </c>
      <c r="I46" s="66">
        <f t="shared" si="17"/>
        <v>0</v>
      </c>
      <c r="J46" s="66">
        <f t="shared" si="17"/>
        <v>0</v>
      </c>
      <c r="K46" s="66">
        <f t="shared" si="17"/>
        <v>0</v>
      </c>
      <c r="L46" s="66">
        <f t="shared" si="17"/>
        <v>0</v>
      </c>
      <c r="M46" s="66">
        <f t="shared" si="17"/>
        <v>0</v>
      </c>
      <c r="N46" s="66">
        <f t="shared" si="17"/>
        <v>0</v>
      </c>
      <c r="O46" s="66">
        <f t="shared" si="17"/>
        <v>0</v>
      </c>
      <c r="P46" s="66">
        <f t="shared" si="17"/>
        <v>0</v>
      </c>
      <c r="Q46" s="66">
        <f t="shared" si="17"/>
        <v>0</v>
      </c>
      <c r="R46" s="44"/>
      <c r="S46" s="44"/>
      <c r="T46" s="44"/>
      <c r="U46" s="44"/>
      <c r="V46" s="44"/>
      <c r="W46" s="44"/>
      <c r="X46" s="44"/>
      <c r="Y46" s="44"/>
      <c r="Z46" s="44"/>
    </row>
    <row r="47" spans="1:26" ht="12.75" customHeight="1">
      <c r="A47" s="44"/>
      <c r="B47" s="67"/>
      <c r="C47" s="67"/>
      <c r="D47" s="67"/>
      <c r="E47" s="31"/>
      <c r="F47" s="31"/>
      <c r="G47" s="31"/>
      <c r="H47" s="31"/>
      <c r="I47" s="31"/>
      <c r="J47" s="31"/>
      <c r="K47" s="31"/>
      <c r="L47" s="31"/>
      <c r="M47" s="31"/>
      <c r="N47" s="31"/>
      <c r="O47" s="31"/>
      <c r="P47" s="31"/>
      <c r="Q47" s="31"/>
      <c r="R47" s="44"/>
      <c r="S47" s="44"/>
      <c r="T47" s="44"/>
      <c r="U47" s="44"/>
      <c r="V47" s="44"/>
      <c r="W47" s="44"/>
      <c r="X47" s="44"/>
      <c r="Y47" s="44"/>
      <c r="Z47" s="44"/>
    </row>
    <row r="48" spans="1:26" ht="12.75" customHeight="1">
      <c r="A48" s="44"/>
      <c r="B48" s="44"/>
      <c r="C48" s="44"/>
      <c r="D48" s="44"/>
      <c r="E48" s="31"/>
      <c r="F48" s="31"/>
      <c r="G48" s="31"/>
      <c r="H48" s="31"/>
      <c r="I48" s="31"/>
      <c r="J48" s="31"/>
      <c r="K48" s="31"/>
      <c r="L48" s="31"/>
      <c r="M48" s="31"/>
      <c r="N48" s="31"/>
      <c r="O48" s="31"/>
      <c r="P48" s="31"/>
      <c r="Q48" s="31"/>
      <c r="R48" s="44"/>
      <c r="S48" s="44"/>
      <c r="T48" s="44"/>
      <c r="U48" s="44"/>
      <c r="V48" s="44"/>
      <c r="W48" s="44"/>
      <c r="X48" s="44"/>
      <c r="Y48" s="44"/>
      <c r="Z48" s="44"/>
    </row>
    <row r="49" spans="1:26" ht="12.75" customHeight="1">
      <c r="A49" s="44"/>
      <c r="B49" s="238" t="s">
        <v>51</v>
      </c>
      <c r="C49" s="235"/>
      <c r="D49" s="236"/>
      <c r="E49" s="50" t="s">
        <v>52</v>
      </c>
      <c r="F49" s="50" t="s">
        <v>53</v>
      </c>
      <c r="G49" s="50" t="s">
        <v>54</v>
      </c>
      <c r="H49" s="50" t="s">
        <v>55</v>
      </c>
      <c r="I49" s="50" t="s">
        <v>56</v>
      </c>
      <c r="J49" s="50" t="s">
        <v>57</v>
      </c>
      <c r="K49" s="50" t="s">
        <v>58</v>
      </c>
      <c r="L49" s="50" t="s">
        <v>59</v>
      </c>
      <c r="M49" s="50" t="s">
        <v>60</v>
      </c>
      <c r="N49" s="50" t="s">
        <v>61</v>
      </c>
      <c r="O49" s="50" t="s">
        <v>62</v>
      </c>
      <c r="P49" s="50" t="s">
        <v>63</v>
      </c>
      <c r="Q49" s="44"/>
      <c r="R49" s="44"/>
      <c r="S49" s="44"/>
      <c r="T49" s="44"/>
      <c r="U49" s="44"/>
      <c r="V49" s="44"/>
      <c r="W49" s="44"/>
      <c r="X49" s="44"/>
      <c r="Y49" s="44"/>
      <c r="Z49" s="44"/>
    </row>
    <row r="50" spans="1:26" ht="12.75" customHeight="1">
      <c r="A50" s="44"/>
      <c r="B50" s="51" t="s">
        <v>64</v>
      </c>
      <c r="C50" s="52" t="s">
        <v>74</v>
      </c>
      <c r="D50" s="68" t="s">
        <v>46</v>
      </c>
      <c r="E50" s="239" t="s">
        <v>75</v>
      </c>
      <c r="F50" s="227"/>
      <c r="G50" s="227"/>
      <c r="H50" s="227"/>
      <c r="I50" s="227"/>
      <c r="J50" s="227"/>
      <c r="K50" s="227"/>
      <c r="L50" s="227"/>
      <c r="M50" s="227"/>
      <c r="N50" s="227"/>
      <c r="O50" s="227"/>
      <c r="P50" s="228"/>
      <c r="Q50" s="69" t="s">
        <v>76</v>
      </c>
      <c r="R50" s="44"/>
      <c r="S50" s="44"/>
      <c r="T50" s="44"/>
      <c r="U50" s="44"/>
      <c r="V50" s="44"/>
      <c r="W50" s="44"/>
      <c r="X50" s="44"/>
      <c r="Y50" s="44"/>
      <c r="Z50" s="44"/>
    </row>
    <row r="51" spans="1:26" ht="12.75" customHeight="1">
      <c r="A51" s="44"/>
      <c r="B51" s="54"/>
      <c r="C51" s="55"/>
      <c r="D51" s="56"/>
      <c r="E51" s="54"/>
      <c r="F51" s="54"/>
      <c r="G51" s="54"/>
      <c r="H51" s="54"/>
      <c r="I51" s="54"/>
      <c r="J51" s="54"/>
      <c r="K51" s="54"/>
      <c r="L51" s="54"/>
      <c r="M51" s="54"/>
      <c r="N51" s="54"/>
      <c r="O51" s="54"/>
      <c r="P51" s="54"/>
      <c r="Q51" s="44">
        <f t="shared" ref="Q51:Q60" si="18">SUM(E51:P51)</f>
        <v>0</v>
      </c>
      <c r="R51" s="44"/>
      <c r="S51" s="44"/>
      <c r="T51" s="44"/>
      <c r="U51" s="44"/>
      <c r="V51" s="44"/>
      <c r="W51" s="44"/>
      <c r="X51" s="44"/>
      <c r="Y51" s="44"/>
      <c r="Z51" s="44"/>
    </row>
    <row r="52" spans="1:26" ht="12.75" customHeight="1">
      <c r="A52" s="44"/>
      <c r="B52" s="54"/>
      <c r="C52" s="58"/>
      <c r="D52" s="56"/>
      <c r="E52" s="54"/>
      <c r="F52" s="54"/>
      <c r="G52" s="54"/>
      <c r="H52" s="54"/>
      <c r="I52" s="54"/>
      <c r="J52" s="54"/>
      <c r="K52" s="54"/>
      <c r="L52" s="54"/>
      <c r="M52" s="54"/>
      <c r="N52" s="54"/>
      <c r="O52" s="54"/>
      <c r="P52" s="54"/>
      <c r="Q52" s="44">
        <f t="shared" si="18"/>
        <v>0</v>
      </c>
      <c r="R52" s="44"/>
      <c r="S52" s="44"/>
      <c r="T52" s="44"/>
      <c r="U52" s="44"/>
      <c r="V52" s="44"/>
      <c r="W52" s="44"/>
      <c r="X52" s="44"/>
      <c r="Y52" s="44"/>
      <c r="Z52" s="44"/>
    </row>
    <row r="53" spans="1:26" ht="12.75" customHeight="1">
      <c r="A53" s="44"/>
      <c r="B53" s="54"/>
      <c r="C53" s="58"/>
      <c r="D53" s="56"/>
      <c r="E53" s="54"/>
      <c r="F53" s="54"/>
      <c r="G53" s="54"/>
      <c r="H53" s="54"/>
      <c r="I53" s="54"/>
      <c r="J53" s="54"/>
      <c r="K53" s="54"/>
      <c r="L53" s="54"/>
      <c r="M53" s="54"/>
      <c r="N53" s="54"/>
      <c r="O53" s="54"/>
      <c r="P53" s="54"/>
      <c r="Q53" s="44">
        <f t="shared" si="18"/>
        <v>0</v>
      </c>
      <c r="R53" s="44"/>
      <c r="S53" s="44"/>
      <c r="T53" s="44"/>
      <c r="U53" s="44"/>
      <c r="V53" s="44"/>
      <c r="W53" s="44"/>
      <c r="X53" s="44"/>
      <c r="Y53" s="44"/>
      <c r="Z53" s="44"/>
    </row>
    <row r="54" spans="1:26" ht="12.75" customHeight="1">
      <c r="A54" s="44"/>
      <c r="B54" s="54"/>
      <c r="C54" s="58"/>
      <c r="D54" s="56"/>
      <c r="E54" s="54"/>
      <c r="F54" s="54"/>
      <c r="G54" s="54"/>
      <c r="H54" s="54"/>
      <c r="I54" s="54"/>
      <c r="J54" s="54"/>
      <c r="K54" s="54"/>
      <c r="L54" s="54"/>
      <c r="M54" s="54"/>
      <c r="N54" s="54"/>
      <c r="O54" s="54"/>
      <c r="P54" s="54"/>
      <c r="Q54" s="44">
        <f t="shared" si="18"/>
        <v>0</v>
      </c>
      <c r="R54" s="44"/>
      <c r="S54" s="44"/>
      <c r="T54" s="44"/>
      <c r="U54" s="44"/>
      <c r="V54" s="44"/>
      <c r="W54" s="44"/>
      <c r="X54" s="44"/>
      <c r="Y54" s="44"/>
      <c r="Z54" s="44"/>
    </row>
    <row r="55" spans="1:26" ht="12.75" customHeight="1">
      <c r="A55" s="44"/>
      <c r="B55" s="54"/>
      <c r="C55" s="58"/>
      <c r="D55" s="56"/>
      <c r="E55" s="54"/>
      <c r="F55" s="54"/>
      <c r="G55" s="54"/>
      <c r="H55" s="54"/>
      <c r="I55" s="54"/>
      <c r="J55" s="54"/>
      <c r="K55" s="54"/>
      <c r="L55" s="54"/>
      <c r="M55" s="54"/>
      <c r="N55" s="54"/>
      <c r="O55" s="54"/>
      <c r="P55" s="54"/>
      <c r="Q55" s="44">
        <f t="shared" si="18"/>
        <v>0</v>
      </c>
      <c r="R55" s="44"/>
      <c r="S55" s="44"/>
      <c r="T55" s="44"/>
      <c r="U55" s="44"/>
      <c r="V55" s="44"/>
      <c r="W55" s="44"/>
      <c r="X55" s="44"/>
      <c r="Y55" s="44"/>
      <c r="Z55" s="44"/>
    </row>
    <row r="56" spans="1:26" ht="12.75" customHeight="1">
      <c r="A56" s="44"/>
      <c r="B56" s="54"/>
      <c r="C56" s="58"/>
      <c r="D56" s="56"/>
      <c r="E56" s="54"/>
      <c r="F56" s="54"/>
      <c r="G56" s="54"/>
      <c r="H56" s="54"/>
      <c r="I56" s="54"/>
      <c r="J56" s="54"/>
      <c r="K56" s="54"/>
      <c r="L56" s="54"/>
      <c r="M56" s="54"/>
      <c r="N56" s="54"/>
      <c r="O56" s="54"/>
      <c r="P56" s="54"/>
      <c r="Q56" s="44">
        <f t="shared" si="18"/>
        <v>0</v>
      </c>
      <c r="R56" s="44"/>
      <c r="S56" s="44"/>
      <c r="T56" s="44"/>
      <c r="U56" s="44"/>
      <c r="V56" s="44"/>
      <c r="W56" s="44"/>
      <c r="X56" s="44"/>
      <c r="Y56" s="44"/>
      <c r="Z56" s="44"/>
    </row>
    <row r="57" spans="1:26" ht="12.75" customHeight="1">
      <c r="A57" s="44"/>
      <c r="B57" s="54"/>
      <c r="C57" s="58"/>
      <c r="D57" s="56"/>
      <c r="E57" s="54"/>
      <c r="F57" s="54"/>
      <c r="G57" s="54"/>
      <c r="H57" s="54"/>
      <c r="I57" s="54"/>
      <c r="J57" s="54"/>
      <c r="K57" s="54"/>
      <c r="L57" s="54"/>
      <c r="M57" s="54"/>
      <c r="N57" s="54"/>
      <c r="O57" s="54"/>
      <c r="P57" s="54"/>
      <c r="Q57" s="44">
        <f t="shared" si="18"/>
        <v>0</v>
      </c>
      <c r="R57" s="44"/>
      <c r="S57" s="44"/>
      <c r="T57" s="44"/>
      <c r="U57" s="44"/>
      <c r="V57" s="44"/>
      <c r="W57" s="44"/>
      <c r="X57" s="44"/>
      <c r="Y57" s="44"/>
      <c r="Z57" s="44"/>
    </row>
    <row r="58" spans="1:26" ht="12.75" customHeight="1">
      <c r="A58" s="44"/>
      <c r="B58" s="54"/>
      <c r="C58" s="58"/>
      <c r="D58" s="56"/>
      <c r="E58" s="54"/>
      <c r="F58" s="54"/>
      <c r="G58" s="54"/>
      <c r="H58" s="54"/>
      <c r="I58" s="54"/>
      <c r="J58" s="54"/>
      <c r="K58" s="54"/>
      <c r="L58" s="54"/>
      <c r="M58" s="54"/>
      <c r="N58" s="54"/>
      <c r="O58" s="54"/>
      <c r="P58" s="54"/>
      <c r="Q58" s="44">
        <f t="shared" si="18"/>
        <v>0</v>
      </c>
      <c r="R58" s="44"/>
      <c r="S58" s="44"/>
      <c r="T58" s="44"/>
      <c r="U58" s="44"/>
      <c r="V58" s="44"/>
      <c r="W58" s="44"/>
      <c r="X58" s="44"/>
      <c r="Y58" s="44"/>
      <c r="Z58" s="44"/>
    </row>
    <row r="59" spans="1:26" ht="12.75" customHeight="1">
      <c r="A59" s="44"/>
      <c r="B59" s="54"/>
      <c r="C59" s="58"/>
      <c r="D59" s="56"/>
      <c r="E59" s="54"/>
      <c r="F59" s="54"/>
      <c r="G59" s="54"/>
      <c r="H59" s="54"/>
      <c r="I59" s="54"/>
      <c r="J59" s="54"/>
      <c r="K59" s="54"/>
      <c r="L59" s="54"/>
      <c r="M59" s="54"/>
      <c r="N59" s="54"/>
      <c r="O59" s="54"/>
      <c r="P59" s="54"/>
      <c r="Q59" s="44">
        <f t="shared" si="18"/>
        <v>0</v>
      </c>
      <c r="R59" s="44"/>
      <c r="S59" s="44"/>
      <c r="T59" s="44"/>
      <c r="U59" s="44"/>
      <c r="V59" s="44"/>
      <c r="W59" s="44"/>
      <c r="X59" s="44"/>
      <c r="Y59" s="44"/>
      <c r="Z59" s="44"/>
    </row>
    <row r="60" spans="1:26" ht="12.75" customHeight="1">
      <c r="A60" s="44"/>
      <c r="B60" s="54"/>
      <c r="C60" s="58"/>
      <c r="D60" s="56"/>
      <c r="E60" s="54"/>
      <c r="F60" s="54"/>
      <c r="G60" s="54"/>
      <c r="H60" s="54"/>
      <c r="I60" s="54"/>
      <c r="J60" s="54"/>
      <c r="K60" s="54"/>
      <c r="L60" s="54"/>
      <c r="M60" s="54"/>
      <c r="N60" s="54"/>
      <c r="O60" s="54"/>
      <c r="P60" s="54"/>
      <c r="Q60" s="44">
        <f t="shared" si="18"/>
        <v>0</v>
      </c>
      <c r="R60" s="44"/>
      <c r="S60" s="44"/>
      <c r="T60" s="44"/>
      <c r="U60" s="44"/>
      <c r="V60" s="44"/>
      <c r="W60" s="44"/>
      <c r="X60" s="44"/>
      <c r="Y60" s="44"/>
      <c r="Z60" s="44"/>
    </row>
    <row r="61" spans="1:26" ht="12.75" customHeight="1">
      <c r="A61" s="44"/>
      <c r="B61" s="224" t="s">
        <v>68</v>
      </c>
      <c r="C61" s="225"/>
      <c r="D61" s="225"/>
      <c r="E61" s="44">
        <f t="shared" ref="E61:Q61" si="19">SUM(E51:E60)</f>
        <v>0</v>
      </c>
      <c r="F61" s="44">
        <f t="shared" si="19"/>
        <v>0</v>
      </c>
      <c r="G61" s="44">
        <f t="shared" si="19"/>
        <v>0</v>
      </c>
      <c r="H61" s="44">
        <f t="shared" si="19"/>
        <v>0</v>
      </c>
      <c r="I61" s="44">
        <f t="shared" si="19"/>
        <v>0</v>
      </c>
      <c r="J61" s="44">
        <f t="shared" si="19"/>
        <v>0</v>
      </c>
      <c r="K61" s="44">
        <f t="shared" si="19"/>
        <v>0</v>
      </c>
      <c r="L61" s="44">
        <f t="shared" si="19"/>
        <v>0</v>
      </c>
      <c r="M61" s="44">
        <f t="shared" si="19"/>
        <v>0</v>
      </c>
      <c r="N61" s="44">
        <f t="shared" si="19"/>
        <v>0</v>
      </c>
      <c r="O61" s="44">
        <f t="shared" si="19"/>
        <v>0</v>
      </c>
      <c r="P61" s="44">
        <f t="shared" si="19"/>
        <v>0</v>
      </c>
      <c r="Q61" s="44">
        <f t="shared" si="19"/>
        <v>0</v>
      </c>
      <c r="R61" s="44"/>
      <c r="S61" s="44"/>
      <c r="T61" s="44"/>
      <c r="U61" s="44"/>
      <c r="V61" s="44"/>
      <c r="W61" s="44"/>
      <c r="X61" s="44"/>
      <c r="Y61" s="44"/>
      <c r="Z61" s="44"/>
    </row>
    <row r="62" spans="1:26" ht="12.75" customHeight="1">
      <c r="A62" s="44"/>
      <c r="B62" s="57"/>
      <c r="C62" s="44"/>
      <c r="D62" s="44"/>
      <c r="E62" s="50" t="s">
        <v>52</v>
      </c>
      <c r="F62" s="50" t="s">
        <v>53</v>
      </c>
      <c r="G62" s="50" t="s">
        <v>54</v>
      </c>
      <c r="H62" s="50" t="s">
        <v>55</v>
      </c>
      <c r="I62" s="50" t="s">
        <v>56</v>
      </c>
      <c r="J62" s="50" t="s">
        <v>57</v>
      </c>
      <c r="K62" s="50" t="s">
        <v>58</v>
      </c>
      <c r="L62" s="50" t="s">
        <v>59</v>
      </c>
      <c r="M62" s="50" t="s">
        <v>60</v>
      </c>
      <c r="N62" s="50" t="s">
        <v>61</v>
      </c>
      <c r="O62" s="50" t="s">
        <v>62</v>
      </c>
      <c r="P62" s="50" t="s">
        <v>63</v>
      </c>
      <c r="Q62" s="44"/>
      <c r="R62" s="44"/>
      <c r="S62" s="44"/>
      <c r="T62" s="44"/>
      <c r="U62" s="44"/>
      <c r="V62" s="44"/>
      <c r="W62" s="44"/>
      <c r="X62" s="44"/>
      <c r="Y62" s="44"/>
      <c r="Z62" s="44"/>
    </row>
    <row r="63" spans="1:26" ht="12.75" customHeight="1">
      <c r="A63" s="44"/>
      <c r="B63" s="226" t="s">
        <v>64</v>
      </c>
      <c r="C63" s="227"/>
      <c r="D63" s="228"/>
      <c r="E63" s="237" t="s">
        <v>77</v>
      </c>
      <c r="F63" s="227"/>
      <c r="G63" s="227"/>
      <c r="H63" s="227"/>
      <c r="I63" s="227"/>
      <c r="J63" s="227"/>
      <c r="K63" s="227"/>
      <c r="L63" s="227"/>
      <c r="M63" s="227"/>
      <c r="N63" s="227"/>
      <c r="O63" s="227"/>
      <c r="P63" s="228"/>
      <c r="Q63" s="61" t="s">
        <v>78</v>
      </c>
      <c r="R63" s="44"/>
      <c r="S63" s="44"/>
      <c r="T63" s="44"/>
      <c r="U63" s="44"/>
      <c r="V63" s="44"/>
      <c r="W63" s="44"/>
      <c r="X63" s="44"/>
      <c r="Y63" s="44"/>
      <c r="Z63" s="44"/>
    </row>
    <row r="64" spans="1:26" ht="12.75" customHeight="1">
      <c r="A64" s="44"/>
      <c r="B64" s="221" t="str">
        <f>IF(ISBLANK(B51), "منتج 1", B51)</f>
        <v>منتج 1</v>
      </c>
      <c r="C64" s="222"/>
      <c r="D64" s="223"/>
      <c r="E64" s="63">
        <f t="shared" ref="E64:E73" si="20">(C51*E51)</f>
        <v>0</v>
      </c>
      <c r="F64" s="64">
        <f t="shared" ref="F64:F73" si="21">(C51*F51)</f>
        <v>0</v>
      </c>
      <c r="G64" s="63">
        <f t="shared" ref="G64:G73" si="22">(C51*G51)</f>
        <v>0</v>
      </c>
      <c r="H64" s="63">
        <f t="shared" ref="H64:H73" si="23">(C51*H51)</f>
        <v>0</v>
      </c>
      <c r="I64" s="63">
        <f t="shared" ref="I64:I73" si="24">(C51*I51)</f>
        <v>0</v>
      </c>
      <c r="J64" s="63">
        <f t="shared" ref="J64:J73" si="25">(C51*J51)</f>
        <v>0</v>
      </c>
      <c r="K64" s="63">
        <f t="shared" ref="K64:K73" si="26">(C51*K51)</f>
        <v>0</v>
      </c>
      <c r="L64" s="63">
        <f t="shared" ref="L64:L73" si="27">(C51*L51)</f>
        <v>0</v>
      </c>
      <c r="M64" s="63">
        <f t="shared" ref="M64:M73" si="28">(C51*M51)</f>
        <v>0</v>
      </c>
      <c r="N64" s="63">
        <f t="shared" ref="N64:N73" si="29">(C51*N51)</f>
        <v>0</v>
      </c>
      <c r="O64" s="63">
        <f t="shared" ref="O64:O73" si="30">(C51*O51)</f>
        <v>0</v>
      </c>
      <c r="P64" s="63">
        <f t="shared" ref="P64:P73" si="31">(C51*P51)</f>
        <v>0</v>
      </c>
      <c r="Q64" s="70">
        <f t="shared" ref="Q64:Q75" si="32">SUM(E64:P64)</f>
        <v>0</v>
      </c>
      <c r="R64" s="44"/>
      <c r="S64" s="44"/>
      <c r="T64" s="44"/>
      <c r="U64" s="44"/>
      <c r="V64" s="44"/>
      <c r="W64" s="44"/>
      <c r="X64" s="44"/>
      <c r="Y64" s="44"/>
      <c r="Z64" s="44"/>
    </row>
    <row r="65" spans="1:26" ht="12.75" customHeight="1">
      <c r="A65" s="44"/>
      <c r="B65" s="221" t="str">
        <f>IF(ISBLANK(B52), "منتج 2", B52)</f>
        <v>منتج 2</v>
      </c>
      <c r="C65" s="222"/>
      <c r="D65" s="223"/>
      <c r="E65" s="63">
        <f t="shared" si="20"/>
        <v>0</v>
      </c>
      <c r="F65" s="64">
        <f t="shared" si="21"/>
        <v>0</v>
      </c>
      <c r="G65" s="63">
        <f t="shared" si="22"/>
        <v>0</v>
      </c>
      <c r="H65" s="63">
        <f t="shared" si="23"/>
        <v>0</v>
      </c>
      <c r="I65" s="63">
        <f t="shared" si="24"/>
        <v>0</v>
      </c>
      <c r="J65" s="63">
        <f t="shared" si="25"/>
        <v>0</v>
      </c>
      <c r="K65" s="63">
        <f t="shared" si="26"/>
        <v>0</v>
      </c>
      <c r="L65" s="63">
        <f t="shared" si="27"/>
        <v>0</v>
      </c>
      <c r="M65" s="63">
        <f t="shared" si="28"/>
        <v>0</v>
      </c>
      <c r="N65" s="63">
        <f t="shared" si="29"/>
        <v>0</v>
      </c>
      <c r="O65" s="63">
        <f t="shared" si="30"/>
        <v>0</v>
      </c>
      <c r="P65" s="63">
        <f t="shared" si="31"/>
        <v>0</v>
      </c>
      <c r="Q65" s="70">
        <f t="shared" si="32"/>
        <v>0</v>
      </c>
      <c r="R65" s="44"/>
      <c r="S65" s="44"/>
      <c r="T65" s="44"/>
      <c r="U65" s="44"/>
      <c r="V65" s="44"/>
      <c r="W65" s="44"/>
      <c r="X65" s="44"/>
      <c r="Y65" s="44"/>
      <c r="Z65" s="44"/>
    </row>
    <row r="66" spans="1:26" ht="12.75" customHeight="1">
      <c r="A66" s="44"/>
      <c r="B66" s="221" t="str">
        <f>IF(ISBLANK(B53), "منتج 3", B53)</f>
        <v>منتج 3</v>
      </c>
      <c r="C66" s="222"/>
      <c r="D66" s="223"/>
      <c r="E66" s="63">
        <f t="shared" si="20"/>
        <v>0</v>
      </c>
      <c r="F66" s="64">
        <f t="shared" si="21"/>
        <v>0</v>
      </c>
      <c r="G66" s="63">
        <f t="shared" si="22"/>
        <v>0</v>
      </c>
      <c r="H66" s="63">
        <f t="shared" si="23"/>
        <v>0</v>
      </c>
      <c r="I66" s="63">
        <f t="shared" si="24"/>
        <v>0</v>
      </c>
      <c r="J66" s="63">
        <f t="shared" si="25"/>
        <v>0</v>
      </c>
      <c r="K66" s="63">
        <f t="shared" si="26"/>
        <v>0</v>
      </c>
      <c r="L66" s="63">
        <f t="shared" si="27"/>
        <v>0</v>
      </c>
      <c r="M66" s="63">
        <f t="shared" si="28"/>
        <v>0</v>
      </c>
      <c r="N66" s="63">
        <f t="shared" si="29"/>
        <v>0</v>
      </c>
      <c r="O66" s="63">
        <f t="shared" si="30"/>
        <v>0</v>
      </c>
      <c r="P66" s="63">
        <f t="shared" si="31"/>
        <v>0</v>
      </c>
      <c r="Q66" s="70">
        <f t="shared" si="32"/>
        <v>0</v>
      </c>
      <c r="R66" s="44"/>
      <c r="S66" s="44"/>
      <c r="T66" s="44"/>
      <c r="U66" s="44"/>
      <c r="V66" s="44"/>
      <c r="W66" s="44"/>
      <c r="X66" s="44"/>
      <c r="Y66" s="44"/>
      <c r="Z66" s="44"/>
    </row>
    <row r="67" spans="1:26" ht="12.75" customHeight="1">
      <c r="A67" s="44"/>
      <c r="B67" s="221" t="str">
        <f>IF(ISBLANK(B54), "منتج 4", B54)</f>
        <v>منتج 4</v>
      </c>
      <c r="C67" s="222"/>
      <c r="D67" s="223"/>
      <c r="E67" s="63">
        <f t="shared" si="20"/>
        <v>0</v>
      </c>
      <c r="F67" s="64">
        <f t="shared" si="21"/>
        <v>0</v>
      </c>
      <c r="G67" s="63">
        <f t="shared" si="22"/>
        <v>0</v>
      </c>
      <c r="H67" s="63">
        <f t="shared" si="23"/>
        <v>0</v>
      </c>
      <c r="I67" s="63">
        <f t="shared" si="24"/>
        <v>0</v>
      </c>
      <c r="J67" s="63">
        <f t="shared" si="25"/>
        <v>0</v>
      </c>
      <c r="K67" s="63">
        <f t="shared" si="26"/>
        <v>0</v>
      </c>
      <c r="L67" s="63">
        <f t="shared" si="27"/>
        <v>0</v>
      </c>
      <c r="M67" s="63">
        <f t="shared" si="28"/>
        <v>0</v>
      </c>
      <c r="N67" s="63">
        <f t="shared" si="29"/>
        <v>0</v>
      </c>
      <c r="O67" s="63">
        <f t="shared" si="30"/>
        <v>0</v>
      </c>
      <c r="P67" s="63">
        <f t="shared" si="31"/>
        <v>0</v>
      </c>
      <c r="Q67" s="70">
        <f t="shared" si="32"/>
        <v>0</v>
      </c>
      <c r="R67" s="44"/>
      <c r="S67" s="44"/>
      <c r="T67" s="44"/>
      <c r="U67" s="44"/>
      <c r="V67" s="44"/>
      <c r="W67" s="44"/>
      <c r="X67" s="44"/>
      <c r="Y67" s="44"/>
      <c r="Z67" s="44"/>
    </row>
    <row r="68" spans="1:26" ht="12.75" customHeight="1">
      <c r="A68" s="44"/>
      <c r="B68" s="221" t="str">
        <f>IF(ISBLANK(B55), "منتج 5", B55)</f>
        <v>منتج 5</v>
      </c>
      <c r="C68" s="222"/>
      <c r="D68" s="223"/>
      <c r="E68" s="63">
        <f t="shared" si="20"/>
        <v>0</v>
      </c>
      <c r="F68" s="64">
        <f t="shared" si="21"/>
        <v>0</v>
      </c>
      <c r="G68" s="63">
        <f t="shared" si="22"/>
        <v>0</v>
      </c>
      <c r="H68" s="63">
        <f t="shared" si="23"/>
        <v>0</v>
      </c>
      <c r="I68" s="63">
        <f t="shared" si="24"/>
        <v>0</v>
      </c>
      <c r="J68" s="63">
        <f t="shared" si="25"/>
        <v>0</v>
      </c>
      <c r="K68" s="63">
        <f t="shared" si="26"/>
        <v>0</v>
      </c>
      <c r="L68" s="63">
        <f t="shared" si="27"/>
        <v>0</v>
      </c>
      <c r="M68" s="63">
        <f t="shared" si="28"/>
        <v>0</v>
      </c>
      <c r="N68" s="63">
        <f t="shared" si="29"/>
        <v>0</v>
      </c>
      <c r="O68" s="63">
        <f t="shared" si="30"/>
        <v>0</v>
      </c>
      <c r="P68" s="63">
        <f t="shared" si="31"/>
        <v>0</v>
      </c>
      <c r="Q68" s="70">
        <f t="shared" si="32"/>
        <v>0</v>
      </c>
      <c r="R68" s="44"/>
      <c r="S68" s="44"/>
      <c r="T68" s="44"/>
      <c r="U68" s="44"/>
      <c r="V68" s="44"/>
      <c r="W68" s="44"/>
      <c r="X68" s="44"/>
      <c r="Y68" s="44"/>
      <c r="Z68" s="44"/>
    </row>
    <row r="69" spans="1:26" ht="12.75" customHeight="1">
      <c r="A69" s="44"/>
      <c r="B69" s="221" t="str">
        <f>IF(ISBLANK(B56), "منتج 6", B56)</f>
        <v>منتج 6</v>
      </c>
      <c r="C69" s="222"/>
      <c r="D69" s="223"/>
      <c r="E69" s="63">
        <f t="shared" si="20"/>
        <v>0</v>
      </c>
      <c r="F69" s="64">
        <f t="shared" si="21"/>
        <v>0</v>
      </c>
      <c r="G69" s="63">
        <f t="shared" si="22"/>
        <v>0</v>
      </c>
      <c r="H69" s="63">
        <f t="shared" si="23"/>
        <v>0</v>
      </c>
      <c r="I69" s="63">
        <f t="shared" si="24"/>
        <v>0</v>
      </c>
      <c r="J69" s="63">
        <f t="shared" si="25"/>
        <v>0</v>
      </c>
      <c r="K69" s="63">
        <f t="shared" si="26"/>
        <v>0</v>
      </c>
      <c r="L69" s="63">
        <f t="shared" si="27"/>
        <v>0</v>
      </c>
      <c r="M69" s="63">
        <f t="shared" si="28"/>
        <v>0</v>
      </c>
      <c r="N69" s="63">
        <f t="shared" si="29"/>
        <v>0</v>
      </c>
      <c r="O69" s="63">
        <f t="shared" si="30"/>
        <v>0</v>
      </c>
      <c r="P69" s="63">
        <f t="shared" si="31"/>
        <v>0</v>
      </c>
      <c r="Q69" s="70">
        <f t="shared" si="32"/>
        <v>0</v>
      </c>
      <c r="R69" s="44"/>
      <c r="S69" s="44"/>
      <c r="T69" s="44"/>
      <c r="U69" s="44"/>
      <c r="V69" s="44"/>
      <c r="W69" s="44"/>
      <c r="X69" s="44"/>
      <c r="Y69" s="44"/>
      <c r="Z69" s="44"/>
    </row>
    <row r="70" spans="1:26" ht="12.75" customHeight="1">
      <c r="A70" s="44"/>
      <c r="B70" s="221" t="str">
        <f>IF(ISBLANK(B57), "منتج 7", B57)</f>
        <v>منتج 7</v>
      </c>
      <c r="C70" s="222"/>
      <c r="D70" s="223"/>
      <c r="E70" s="63">
        <f t="shared" si="20"/>
        <v>0</v>
      </c>
      <c r="F70" s="64">
        <f t="shared" si="21"/>
        <v>0</v>
      </c>
      <c r="G70" s="63">
        <f t="shared" si="22"/>
        <v>0</v>
      </c>
      <c r="H70" s="63">
        <f t="shared" si="23"/>
        <v>0</v>
      </c>
      <c r="I70" s="63">
        <f t="shared" si="24"/>
        <v>0</v>
      </c>
      <c r="J70" s="63">
        <f t="shared" si="25"/>
        <v>0</v>
      </c>
      <c r="K70" s="63">
        <f t="shared" si="26"/>
        <v>0</v>
      </c>
      <c r="L70" s="63">
        <f t="shared" si="27"/>
        <v>0</v>
      </c>
      <c r="M70" s="63">
        <f t="shared" si="28"/>
        <v>0</v>
      </c>
      <c r="N70" s="63">
        <f t="shared" si="29"/>
        <v>0</v>
      </c>
      <c r="O70" s="63">
        <f t="shared" si="30"/>
        <v>0</v>
      </c>
      <c r="P70" s="63">
        <f t="shared" si="31"/>
        <v>0</v>
      </c>
      <c r="Q70" s="71">
        <f t="shared" si="32"/>
        <v>0</v>
      </c>
      <c r="R70" s="44"/>
      <c r="S70" s="44"/>
      <c r="T70" s="44"/>
      <c r="U70" s="44"/>
      <c r="V70" s="44"/>
      <c r="W70" s="44"/>
      <c r="X70" s="44"/>
      <c r="Y70" s="44"/>
      <c r="Z70" s="44"/>
    </row>
    <row r="71" spans="1:26" ht="12.75" customHeight="1">
      <c r="A71" s="44"/>
      <c r="B71" s="221" t="str">
        <f>IF(ISBLANK(B58), "منتج 8", B58)</f>
        <v>منتج 8</v>
      </c>
      <c r="C71" s="222"/>
      <c r="D71" s="223"/>
      <c r="E71" s="63">
        <f t="shared" si="20"/>
        <v>0</v>
      </c>
      <c r="F71" s="64">
        <f t="shared" si="21"/>
        <v>0</v>
      </c>
      <c r="G71" s="63">
        <f t="shared" si="22"/>
        <v>0</v>
      </c>
      <c r="H71" s="63">
        <f t="shared" si="23"/>
        <v>0</v>
      </c>
      <c r="I71" s="63">
        <f t="shared" si="24"/>
        <v>0</v>
      </c>
      <c r="J71" s="63">
        <f t="shared" si="25"/>
        <v>0</v>
      </c>
      <c r="K71" s="63">
        <f t="shared" si="26"/>
        <v>0</v>
      </c>
      <c r="L71" s="63">
        <f t="shared" si="27"/>
        <v>0</v>
      </c>
      <c r="M71" s="63">
        <f t="shared" si="28"/>
        <v>0</v>
      </c>
      <c r="N71" s="63">
        <f t="shared" si="29"/>
        <v>0</v>
      </c>
      <c r="O71" s="63">
        <f t="shared" si="30"/>
        <v>0</v>
      </c>
      <c r="P71" s="63">
        <f t="shared" si="31"/>
        <v>0</v>
      </c>
      <c r="Q71" s="71">
        <f t="shared" si="32"/>
        <v>0</v>
      </c>
      <c r="R71" s="44"/>
      <c r="S71" s="44"/>
      <c r="T71" s="44"/>
      <c r="U71" s="44"/>
      <c r="V71" s="44"/>
      <c r="W71" s="44"/>
      <c r="X71" s="44"/>
      <c r="Y71" s="44"/>
      <c r="Z71" s="44"/>
    </row>
    <row r="72" spans="1:26" ht="12.75" customHeight="1">
      <c r="A72" s="44"/>
      <c r="B72" s="221" t="str">
        <f>IF(ISBLANK(B59), "منتج 9", B59)</f>
        <v>منتج 9</v>
      </c>
      <c r="C72" s="222"/>
      <c r="D72" s="223"/>
      <c r="E72" s="63">
        <f t="shared" si="20"/>
        <v>0</v>
      </c>
      <c r="F72" s="64">
        <f t="shared" si="21"/>
        <v>0</v>
      </c>
      <c r="G72" s="63">
        <f t="shared" si="22"/>
        <v>0</v>
      </c>
      <c r="H72" s="63">
        <f t="shared" si="23"/>
        <v>0</v>
      </c>
      <c r="I72" s="63">
        <f t="shared" si="24"/>
        <v>0</v>
      </c>
      <c r="J72" s="63">
        <f t="shared" si="25"/>
        <v>0</v>
      </c>
      <c r="K72" s="63">
        <f t="shared" si="26"/>
        <v>0</v>
      </c>
      <c r="L72" s="63">
        <f t="shared" si="27"/>
        <v>0</v>
      </c>
      <c r="M72" s="63">
        <f t="shared" si="28"/>
        <v>0</v>
      </c>
      <c r="N72" s="63">
        <f t="shared" si="29"/>
        <v>0</v>
      </c>
      <c r="O72" s="63">
        <f t="shared" si="30"/>
        <v>0</v>
      </c>
      <c r="P72" s="63">
        <f t="shared" si="31"/>
        <v>0</v>
      </c>
      <c r="Q72" s="71">
        <f t="shared" si="32"/>
        <v>0</v>
      </c>
      <c r="R72" s="44"/>
      <c r="S72" s="44"/>
      <c r="T72" s="44"/>
      <c r="U72" s="44"/>
      <c r="V72" s="44"/>
      <c r="W72" s="44"/>
      <c r="X72" s="44"/>
      <c r="Y72" s="44"/>
      <c r="Z72" s="44"/>
    </row>
    <row r="73" spans="1:26" ht="12.75" customHeight="1">
      <c r="A73" s="44"/>
      <c r="B73" s="221" t="str">
        <f>IF(ISBLANK(B60), "منتج 10", B60)</f>
        <v>منتج 10</v>
      </c>
      <c r="C73" s="222"/>
      <c r="D73" s="223"/>
      <c r="E73" s="63">
        <f t="shared" si="20"/>
        <v>0</v>
      </c>
      <c r="F73" s="64">
        <f t="shared" si="21"/>
        <v>0</v>
      </c>
      <c r="G73" s="63">
        <f t="shared" si="22"/>
        <v>0</v>
      </c>
      <c r="H73" s="63">
        <f t="shared" si="23"/>
        <v>0</v>
      </c>
      <c r="I73" s="63">
        <f t="shared" si="24"/>
        <v>0</v>
      </c>
      <c r="J73" s="63">
        <f t="shared" si="25"/>
        <v>0</v>
      </c>
      <c r="K73" s="63">
        <f t="shared" si="26"/>
        <v>0</v>
      </c>
      <c r="L73" s="63">
        <f t="shared" si="27"/>
        <v>0</v>
      </c>
      <c r="M73" s="63">
        <f t="shared" si="28"/>
        <v>0</v>
      </c>
      <c r="N73" s="63">
        <f t="shared" si="29"/>
        <v>0</v>
      </c>
      <c r="O73" s="63">
        <f t="shared" si="30"/>
        <v>0</v>
      </c>
      <c r="P73" s="63">
        <f t="shared" si="31"/>
        <v>0</v>
      </c>
      <c r="Q73" s="71">
        <f t="shared" si="32"/>
        <v>0</v>
      </c>
      <c r="R73" s="44"/>
      <c r="S73" s="44"/>
      <c r="T73" s="44"/>
      <c r="U73" s="44"/>
      <c r="V73" s="44"/>
      <c r="W73" s="44"/>
      <c r="X73" s="44"/>
      <c r="Y73" s="44"/>
      <c r="Z73" s="44"/>
    </row>
    <row r="74" spans="1:26" ht="12.75" customHeight="1">
      <c r="A74" s="44"/>
      <c r="B74" s="231" t="s">
        <v>79</v>
      </c>
      <c r="C74" s="222"/>
      <c r="D74" s="223"/>
      <c r="E74" s="31">
        <f t="shared" ref="E74:G74" si="33">SUM(E64:E73)</f>
        <v>0</v>
      </c>
      <c r="F74" s="31">
        <f t="shared" si="33"/>
        <v>0</v>
      </c>
      <c r="G74" s="31">
        <f t="shared" si="33"/>
        <v>0</v>
      </c>
      <c r="H74" s="72" t="s">
        <v>80</v>
      </c>
      <c r="I74" s="31">
        <f t="shared" ref="I74:P74" si="34">SUM(I64:I73)</f>
        <v>0</v>
      </c>
      <c r="J74" s="31">
        <f t="shared" si="34"/>
        <v>0</v>
      </c>
      <c r="K74" s="31">
        <f t="shared" si="34"/>
        <v>0</v>
      </c>
      <c r="L74" s="31">
        <f t="shared" si="34"/>
        <v>0</v>
      </c>
      <c r="M74" s="31">
        <f t="shared" si="34"/>
        <v>0</v>
      </c>
      <c r="N74" s="31">
        <f t="shared" si="34"/>
        <v>0</v>
      </c>
      <c r="O74" s="31">
        <f t="shared" si="34"/>
        <v>0</v>
      </c>
      <c r="P74" s="31">
        <f t="shared" si="34"/>
        <v>0</v>
      </c>
      <c r="Q74" s="70">
        <f t="shared" si="32"/>
        <v>0</v>
      </c>
      <c r="R74" s="44"/>
      <c r="S74" s="44"/>
      <c r="T74" s="44"/>
      <c r="U74" s="44"/>
      <c r="V74" s="44"/>
      <c r="W74" s="44"/>
      <c r="X74" s="44"/>
      <c r="Y74" s="44"/>
      <c r="Z74" s="44"/>
    </row>
    <row r="75" spans="1:26" ht="12.75" customHeight="1">
      <c r="A75" s="44"/>
      <c r="B75" s="231" t="s">
        <v>72</v>
      </c>
      <c r="C75" s="222"/>
      <c r="D75" s="223"/>
      <c r="E75" s="31">
        <f>(D51*E51)+(D52*E52)+(D53*E53)+(D54*E54)+(D55*E55)+(D56*E56)+(D57*E57)+(D58*E58)+(D59*E59)+(D60*E60)</f>
        <v>0</v>
      </c>
      <c r="F75" s="31">
        <f>(D51*F51)+(D52*F52)+(D53*F53)+(D54*F54)+(D55*F55)+(D56*F56)+(D57*F57)+(D58*F58)+(D59*F59)+(D60*F60)</f>
        <v>0</v>
      </c>
      <c r="G75" s="31">
        <f>(D51*G51)+(D52*G52)+(D53*G53)+(D54*G54)+(D55*G55)+(D56*G56)+(D57*G57)+(D58*G58)+(D59*G59)+(D60*G60)</f>
        <v>0</v>
      </c>
      <c r="H75" s="31">
        <f>(D51*H51)+(D52*H52)+(D53*H53)+(D54*H54)+(D55*H55)+(D56*H56)+(D57*H57)+(D58*H58)+(D59*H59)+(D60*H60)</f>
        <v>0</v>
      </c>
      <c r="I75" s="31">
        <f>(D51*I51)+(D52*I52)+(D53*I53)+(D54*I54)+(D55*I55)+(D56*I56)+(D57*I57)+(D58*I58)+(D59*I59)+(D60*I60)</f>
        <v>0</v>
      </c>
      <c r="J75" s="31">
        <f>(D51*J51)+(D52*J52)+(D53*J53)+(D54*J54)+(D55*J55)+(D56*J56)+(D57*J57)+(D58*J58)+(D59*J59)+(D60*J60)</f>
        <v>0</v>
      </c>
      <c r="K75" s="31">
        <f>(D51*K51)+(D52*K52)+(D53*K53)+(D54*K54)+(D55*K55)+(D56*K56)+(D57*K57)+(D58*K58)+(D59*K59)+(D60*K60)</f>
        <v>0</v>
      </c>
      <c r="L75" s="31">
        <f>(D51*L51)+(D52*L52)+(D53*L53)+(D54*L54)+(D55*L55)+(D56*L56)+(D57*L57)+(D58*L58)+(D59*L59)+(D60*L60)</f>
        <v>0</v>
      </c>
      <c r="M75" s="31">
        <f>(D51*M51)+(D52*M52)+(D53*M53)+(D54*M54)+(D55*M55)+(D56*M56)+(D57*M57)+(D58*M58)+(D59*M59)+(D60*M60)</f>
        <v>0</v>
      </c>
      <c r="N75" s="31">
        <f>(D51*N51)+(D52*N52)+(D53*N53)+(D54*N54)+(D55*N55)+(D56*N56)+(D57*N57)+(D58*N58)+(D59*N59)+(D60*N60)</f>
        <v>0</v>
      </c>
      <c r="O75" s="31">
        <f>(D51*O51)+(D52*O52)+(D53*O53)+(D54*O54)+(D55*O55)+(D56*O56)+(D57*O57)+(D58*O58)+(D59*O59)+(D60*O60)</f>
        <v>0</v>
      </c>
      <c r="P75" s="31">
        <f>(D51*P51)+(D52*P52)+(D53*P53)+(D54*P54)+(D55*P55)+(D56*P56)+(D57*P57)+(D58*P58)+(D59*P59)+(D60*P60)</f>
        <v>0</v>
      </c>
      <c r="Q75" s="31">
        <f t="shared" si="32"/>
        <v>0</v>
      </c>
      <c r="R75" s="44"/>
      <c r="S75" s="44"/>
      <c r="T75" s="44"/>
      <c r="U75" s="44"/>
      <c r="V75" s="44"/>
      <c r="W75" s="44"/>
      <c r="X75" s="44"/>
      <c r="Y75" s="44"/>
      <c r="Z75" s="44"/>
    </row>
    <row r="76" spans="1:26" ht="12.75" customHeight="1">
      <c r="A76" s="44"/>
      <c r="B76" s="232" t="s">
        <v>73</v>
      </c>
      <c r="C76" s="222"/>
      <c r="D76" s="233"/>
      <c r="E76" s="66">
        <f t="shared" ref="E76:Q76" si="35">(E74-E75)</f>
        <v>0</v>
      </c>
      <c r="F76" s="66">
        <f t="shared" si="35"/>
        <v>0</v>
      </c>
      <c r="G76" s="66">
        <f t="shared" si="35"/>
        <v>0</v>
      </c>
      <c r="H76" s="66" t="e">
        <f t="shared" si="35"/>
        <v>#VALUE!</v>
      </c>
      <c r="I76" s="66">
        <f t="shared" si="35"/>
        <v>0</v>
      </c>
      <c r="J76" s="66">
        <f t="shared" si="35"/>
        <v>0</v>
      </c>
      <c r="K76" s="66">
        <f t="shared" si="35"/>
        <v>0</v>
      </c>
      <c r="L76" s="66">
        <f t="shared" si="35"/>
        <v>0</v>
      </c>
      <c r="M76" s="66">
        <f t="shared" si="35"/>
        <v>0</v>
      </c>
      <c r="N76" s="66">
        <f t="shared" si="35"/>
        <v>0</v>
      </c>
      <c r="O76" s="66">
        <f t="shared" si="35"/>
        <v>0</v>
      </c>
      <c r="P76" s="66">
        <f t="shared" si="35"/>
        <v>0</v>
      </c>
      <c r="Q76" s="66">
        <f t="shared" si="35"/>
        <v>0</v>
      </c>
      <c r="R76" s="44"/>
      <c r="S76" s="44"/>
      <c r="T76" s="44"/>
      <c r="U76" s="44"/>
      <c r="V76" s="44"/>
      <c r="W76" s="44"/>
      <c r="X76" s="44"/>
      <c r="Y76" s="44"/>
      <c r="Z76" s="44"/>
    </row>
    <row r="77" spans="1:26" ht="12.75" customHeight="1">
      <c r="A77" s="44"/>
      <c r="B77" s="57"/>
      <c r="C77" s="57"/>
      <c r="D77" s="57"/>
      <c r="E77" s="31"/>
      <c r="F77" s="31"/>
      <c r="G77" s="31"/>
      <c r="H77" s="31"/>
      <c r="I77" s="31"/>
      <c r="J77" s="31"/>
      <c r="K77" s="31"/>
      <c r="L77" s="31"/>
      <c r="M77" s="31"/>
      <c r="N77" s="31"/>
      <c r="O77" s="31"/>
      <c r="P77" s="31"/>
      <c r="Q77" s="31"/>
      <c r="R77" s="44"/>
      <c r="S77" s="44"/>
      <c r="T77" s="44"/>
      <c r="U77" s="44"/>
      <c r="V77" s="44"/>
      <c r="W77" s="44"/>
      <c r="X77" s="44"/>
      <c r="Y77" s="44"/>
      <c r="Z77" s="44"/>
    </row>
    <row r="78" spans="1:26" ht="12.75" customHeight="1">
      <c r="A78" s="44"/>
      <c r="B78" s="57"/>
      <c r="C78" s="57"/>
      <c r="D78" s="57"/>
      <c r="E78" s="31"/>
      <c r="F78" s="31"/>
      <c r="G78" s="31"/>
      <c r="H78" s="31"/>
      <c r="I78" s="31"/>
      <c r="J78" s="31"/>
      <c r="K78" s="31"/>
      <c r="L78" s="31"/>
      <c r="M78" s="31"/>
      <c r="N78" s="31"/>
      <c r="O78" s="31"/>
      <c r="P78" s="31"/>
      <c r="Q78" s="31"/>
      <c r="R78" s="44"/>
      <c r="S78" s="44"/>
      <c r="T78" s="44"/>
      <c r="U78" s="44"/>
      <c r="V78" s="44"/>
      <c r="W78" s="44"/>
      <c r="X78" s="44"/>
      <c r="Y78" s="44"/>
      <c r="Z78" s="44"/>
    </row>
    <row r="79" spans="1:26" ht="12.75" customHeight="1">
      <c r="A79" s="44"/>
      <c r="B79" s="57"/>
      <c r="C79" s="57"/>
      <c r="D79" s="57"/>
      <c r="E79" s="31"/>
      <c r="F79" s="31"/>
      <c r="G79" s="31"/>
      <c r="H79" s="31"/>
      <c r="I79" s="31"/>
      <c r="J79" s="31"/>
      <c r="K79" s="31"/>
      <c r="L79" s="31"/>
      <c r="M79" s="31"/>
      <c r="N79" s="31"/>
      <c r="O79" s="31"/>
      <c r="P79" s="31"/>
      <c r="Q79" s="31"/>
      <c r="R79" s="44"/>
      <c r="S79" s="44"/>
      <c r="T79" s="44"/>
      <c r="U79" s="44"/>
      <c r="V79" s="44"/>
      <c r="W79" s="44"/>
      <c r="X79" s="44"/>
      <c r="Y79" s="44"/>
      <c r="Z79" s="44"/>
    </row>
    <row r="80" spans="1:26" ht="12.75" customHeight="1">
      <c r="A80" s="44"/>
      <c r="B80" s="234" t="s">
        <v>51</v>
      </c>
      <c r="C80" s="235"/>
      <c r="D80" s="236"/>
      <c r="E80" s="50" t="s">
        <v>52</v>
      </c>
      <c r="F80" s="50" t="s">
        <v>53</v>
      </c>
      <c r="G80" s="50" t="s">
        <v>54</v>
      </c>
      <c r="H80" s="50" t="s">
        <v>55</v>
      </c>
      <c r="I80" s="50" t="s">
        <v>56</v>
      </c>
      <c r="J80" s="50" t="s">
        <v>57</v>
      </c>
      <c r="K80" s="50" t="s">
        <v>58</v>
      </c>
      <c r="L80" s="50" t="s">
        <v>59</v>
      </c>
      <c r="M80" s="50" t="s">
        <v>60</v>
      </c>
      <c r="N80" s="50" t="s">
        <v>61</v>
      </c>
      <c r="O80" s="50" t="s">
        <v>62</v>
      </c>
      <c r="P80" s="50" t="s">
        <v>63</v>
      </c>
      <c r="Q80" s="44"/>
      <c r="R80" s="44"/>
      <c r="S80" s="44"/>
      <c r="T80" s="44"/>
      <c r="U80" s="44"/>
      <c r="V80" s="44"/>
      <c r="W80" s="44"/>
      <c r="X80" s="44"/>
      <c r="Y80" s="44"/>
      <c r="Z80" s="44"/>
    </row>
    <row r="81" spans="1:26" ht="12.75" customHeight="1">
      <c r="A81" s="44"/>
      <c r="B81" s="51" t="s">
        <v>64</v>
      </c>
      <c r="C81" s="52" t="s">
        <v>74</v>
      </c>
      <c r="D81" s="68" t="s">
        <v>46</v>
      </c>
      <c r="E81" s="230" t="s">
        <v>81</v>
      </c>
      <c r="F81" s="227"/>
      <c r="G81" s="227"/>
      <c r="H81" s="227"/>
      <c r="I81" s="227"/>
      <c r="J81" s="227"/>
      <c r="K81" s="227"/>
      <c r="L81" s="227"/>
      <c r="M81" s="227"/>
      <c r="N81" s="227"/>
      <c r="O81" s="227"/>
      <c r="P81" s="228"/>
      <c r="Q81" s="69" t="s">
        <v>82</v>
      </c>
      <c r="R81" s="44"/>
      <c r="S81" s="44"/>
      <c r="T81" s="44"/>
      <c r="U81" s="44"/>
      <c r="V81" s="44"/>
      <c r="W81" s="44"/>
      <c r="X81" s="44"/>
      <c r="Y81" s="44"/>
      <c r="Z81" s="44"/>
    </row>
    <row r="82" spans="1:26" ht="12.75" customHeight="1">
      <c r="A82" s="44"/>
      <c r="B82" s="54"/>
      <c r="C82" s="55"/>
      <c r="D82" s="56"/>
      <c r="E82" s="54"/>
      <c r="F82" s="54"/>
      <c r="G82" s="54"/>
      <c r="H82" s="54"/>
      <c r="I82" s="54"/>
      <c r="J82" s="54"/>
      <c r="K82" s="54"/>
      <c r="L82" s="54"/>
      <c r="M82" s="54"/>
      <c r="N82" s="54"/>
      <c r="O82" s="54"/>
      <c r="P82" s="54"/>
      <c r="Q82" s="57">
        <f t="shared" ref="Q82:Q91" si="36">SUM(E82:P82)</f>
        <v>0</v>
      </c>
      <c r="R82" s="44"/>
      <c r="S82" s="44"/>
      <c r="T82" s="44"/>
      <c r="U82" s="44"/>
      <c r="V82" s="44"/>
      <c r="W82" s="44"/>
      <c r="X82" s="44"/>
      <c r="Y82" s="44"/>
      <c r="Z82" s="44"/>
    </row>
    <row r="83" spans="1:26" ht="12.75" customHeight="1">
      <c r="A83" s="44"/>
      <c r="B83" s="54"/>
      <c r="C83" s="58"/>
      <c r="D83" s="56"/>
      <c r="E83" s="54"/>
      <c r="F83" s="54"/>
      <c r="G83" s="54"/>
      <c r="H83" s="54"/>
      <c r="I83" s="54"/>
      <c r="J83" s="54"/>
      <c r="K83" s="54"/>
      <c r="L83" s="54"/>
      <c r="M83" s="54"/>
      <c r="N83" s="54"/>
      <c r="O83" s="54"/>
      <c r="P83" s="54"/>
      <c r="Q83" s="57">
        <f t="shared" si="36"/>
        <v>0</v>
      </c>
      <c r="R83" s="44"/>
      <c r="S83" s="44"/>
      <c r="T83" s="44"/>
      <c r="U83" s="44"/>
      <c r="V83" s="44"/>
      <c r="W83" s="44"/>
      <c r="X83" s="44"/>
      <c r="Y83" s="44"/>
      <c r="Z83" s="44"/>
    </row>
    <row r="84" spans="1:26" ht="12.75" customHeight="1">
      <c r="A84" s="44"/>
      <c r="B84" s="54"/>
      <c r="C84" s="58"/>
      <c r="D84" s="56"/>
      <c r="E84" s="54"/>
      <c r="F84" s="54"/>
      <c r="G84" s="54"/>
      <c r="H84" s="54"/>
      <c r="I84" s="54"/>
      <c r="J84" s="54"/>
      <c r="K84" s="54"/>
      <c r="L84" s="54"/>
      <c r="M84" s="54"/>
      <c r="N84" s="54"/>
      <c r="O84" s="54"/>
      <c r="P84" s="54"/>
      <c r="Q84" s="57">
        <f t="shared" si="36"/>
        <v>0</v>
      </c>
      <c r="R84" s="44"/>
      <c r="S84" s="44"/>
      <c r="T84" s="44"/>
      <c r="U84" s="44"/>
      <c r="V84" s="44"/>
      <c r="W84" s="44"/>
      <c r="X84" s="44"/>
      <c r="Y84" s="44"/>
      <c r="Z84" s="44"/>
    </row>
    <row r="85" spans="1:26" ht="12.75" customHeight="1">
      <c r="A85" s="44"/>
      <c r="B85" s="54"/>
      <c r="C85" s="58"/>
      <c r="D85" s="56"/>
      <c r="E85" s="54"/>
      <c r="F85" s="54"/>
      <c r="G85" s="54"/>
      <c r="H85" s="54"/>
      <c r="I85" s="54"/>
      <c r="J85" s="54"/>
      <c r="K85" s="54"/>
      <c r="L85" s="54"/>
      <c r="M85" s="54"/>
      <c r="N85" s="54"/>
      <c r="O85" s="54"/>
      <c r="P85" s="54"/>
      <c r="Q85" s="57">
        <f t="shared" si="36"/>
        <v>0</v>
      </c>
      <c r="R85" s="44"/>
      <c r="S85" s="44"/>
      <c r="T85" s="44"/>
      <c r="U85" s="44"/>
      <c r="V85" s="44"/>
      <c r="W85" s="44"/>
      <c r="X85" s="44"/>
      <c r="Y85" s="44"/>
      <c r="Z85" s="44"/>
    </row>
    <row r="86" spans="1:26" ht="12.75" customHeight="1">
      <c r="A86" s="44"/>
      <c r="B86" s="54"/>
      <c r="C86" s="58"/>
      <c r="D86" s="56"/>
      <c r="E86" s="54"/>
      <c r="F86" s="54"/>
      <c r="G86" s="54"/>
      <c r="H86" s="54"/>
      <c r="I86" s="54"/>
      <c r="J86" s="54"/>
      <c r="K86" s="54"/>
      <c r="L86" s="54"/>
      <c r="M86" s="54"/>
      <c r="N86" s="54"/>
      <c r="O86" s="54"/>
      <c r="P86" s="54"/>
      <c r="Q86" s="57">
        <f t="shared" si="36"/>
        <v>0</v>
      </c>
      <c r="R86" s="44"/>
      <c r="S86" s="44"/>
      <c r="T86" s="44"/>
      <c r="U86" s="44"/>
      <c r="V86" s="44"/>
      <c r="W86" s="44"/>
      <c r="X86" s="44"/>
      <c r="Y86" s="44"/>
      <c r="Z86" s="44"/>
    </row>
    <row r="87" spans="1:26" ht="12.75" customHeight="1">
      <c r="A87" s="44"/>
      <c r="B87" s="54"/>
      <c r="C87" s="58"/>
      <c r="D87" s="56"/>
      <c r="E87" s="54"/>
      <c r="F87" s="54"/>
      <c r="G87" s="54"/>
      <c r="H87" s="54"/>
      <c r="I87" s="54"/>
      <c r="J87" s="54"/>
      <c r="K87" s="54"/>
      <c r="L87" s="54"/>
      <c r="M87" s="54"/>
      <c r="N87" s="54"/>
      <c r="O87" s="54"/>
      <c r="P87" s="54"/>
      <c r="Q87" s="57">
        <f t="shared" si="36"/>
        <v>0</v>
      </c>
      <c r="R87" s="44"/>
      <c r="S87" s="44"/>
      <c r="T87" s="44"/>
      <c r="U87" s="44"/>
      <c r="V87" s="44"/>
      <c r="W87" s="44"/>
      <c r="X87" s="44"/>
      <c r="Y87" s="44"/>
      <c r="Z87" s="44"/>
    </row>
    <row r="88" spans="1:26" ht="12.75" customHeight="1">
      <c r="A88" s="44"/>
      <c r="B88" s="54"/>
      <c r="C88" s="58"/>
      <c r="D88" s="56"/>
      <c r="E88" s="54"/>
      <c r="F88" s="54"/>
      <c r="G88" s="54"/>
      <c r="H88" s="54"/>
      <c r="I88" s="54"/>
      <c r="J88" s="54"/>
      <c r="K88" s="54"/>
      <c r="L88" s="54"/>
      <c r="M88" s="54"/>
      <c r="N88" s="54"/>
      <c r="O88" s="54"/>
      <c r="P88" s="54"/>
      <c r="Q88" s="57">
        <f t="shared" si="36"/>
        <v>0</v>
      </c>
      <c r="R88" s="44"/>
      <c r="S88" s="44"/>
      <c r="T88" s="44"/>
      <c r="U88" s="44"/>
      <c r="V88" s="44"/>
      <c r="W88" s="44"/>
      <c r="X88" s="44"/>
      <c r="Y88" s="44"/>
      <c r="Z88" s="44"/>
    </row>
    <row r="89" spans="1:26" ht="12.75" customHeight="1">
      <c r="A89" s="44"/>
      <c r="B89" s="54"/>
      <c r="C89" s="58"/>
      <c r="D89" s="56"/>
      <c r="E89" s="54"/>
      <c r="F89" s="54"/>
      <c r="G89" s="54"/>
      <c r="H89" s="54"/>
      <c r="I89" s="54"/>
      <c r="J89" s="54"/>
      <c r="K89" s="54"/>
      <c r="L89" s="54"/>
      <c r="M89" s="54"/>
      <c r="N89" s="54"/>
      <c r="O89" s="54"/>
      <c r="P89" s="54"/>
      <c r="Q89" s="57">
        <f t="shared" si="36"/>
        <v>0</v>
      </c>
      <c r="R89" s="44"/>
      <c r="S89" s="44"/>
      <c r="T89" s="44"/>
      <c r="U89" s="44"/>
      <c r="V89" s="44"/>
      <c r="W89" s="44"/>
      <c r="X89" s="44"/>
      <c r="Y89" s="44"/>
      <c r="Z89" s="44"/>
    </row>
    <row r="90" spans="1:26" ht="12.75" customHeight="1">
      <c r="A90" s="44"/>
      <c r="B90" s="54"/>
      <c r="C90" s="58"/>
      <c r="D90" s="56"/>
      <c r="E90" s="54"/>
      <c r="F90" s="54"/>
      <c r="G90" s="54"/>
      <c r="H90" s="54"/>
      <c r="I90" s="54"/>
      <c r="J90" s="54"/>
      <c r="K90" s="54"/>
      <c r="L90" s="54"/>
      <c r="M90" s="54"/>
      <c r="N90" s="54"/>
      <c r="O90" s="54"/>
      <c r="P90" s="54"/>
      <c r="Q90" s="57">
        <f t="shared" si="36"/>
        <v>0</v>
      </c>
      <c r="R90" s="44"/>
      <c r="S90" s="44"/>
      <c r="T90" s="44"/>
      <c r="U90" s="44"/>
      <c r="V90" s="44"/>
      <c r="W90" s="44"/>
      <c r="X90" s="44"/>
      <c r="Y90" s="44"/>
      <c r="Z90" s="44"/>
    </row>
    <row r="91" spans="1:26" ht="12.75" customHeight="1">
      <c r="A91" s="44"/>
      <c r="B91" s="54"/>
      <c r="C91" s="58"/>
      <c r="D91" s="56"/>
      <c r="E91" s="54"/>
      <c r="F91" s="54"/>
      <c r="G91" s="54"/>
      <c r="H91" s="54"/>
      <c r="I91" s="54"/>
      <c r="J91" s="54"/>
      <c r="K91" s="54"/>
      <c r="L91" s="54"/>
      <c r="M91" s="54"/>
      <c r="N91" s="54"/>
      <c r="O91" s="54"/>
      <c r="P91" s="54"/>
      <c r="Q91" s="57">
        <f t="shared" si="36"/>
        <v>0</v>
      </c>
      <c r="R91" s="44"/>
      <c r="S91" s="44"/>
      <c r="T91" s="44"/>
      <c r="U91" s="44"/>
      <c r="V91" s="44"/>
      <c r="W91" s="44"/>
      <c r="X91" s="44"/>
      <c r="Y91" s="44"/>
      <c r="Z91" s="44"/>
    </row>
    <row r="92" spans="1:26" ht="12.75" customHeight="1">
      <c r="A92" s="44"/>
      <c r="B92" s="224" t="s">
        <v>83</v>
      </c>
      <c r="C92" s="225"/>
      <c r="D92" s="225"/>
      <c r="E92" s="44">
        <f t="shared" ref="E92:Q92" si="37">SUM(E82:E91)</f>
        <v>0</v>
      </c>
      <c r="F92" s="44">
        <f t="shared" si="37"/>
        <v>0</v>
      </c>
      <c r="G92" s="44">
        <f t="shared" si="37"/>
        <v>0</v>
      </c>
      <c r="H92" s="44">
        <f t="shared" si="37"/>
        <v>0</v>
      </c>
      <c r="I92" s="44">
        <f t="shared" si="37"/>
        <v>0</v>
      </c>
      <c r="J92" s="44">
        <f t="shared" si="37"/>
        <v>0</v>
      </c>
      <c r="K92" s="44">
        <f t="shared" si="37"/>
        <v>0</v>
      </c>
      <c r="L92" s="44">
        <f t="shared" si="37"/>
        <v>0</v>
      </c>
      <c r="M92" s="44">
        <f t="shared" si="37"/>
        <v>0</v>
      </c>
      <c r="N92" s="44">
        <f t="shared" si="37"/>
        <v>0</v>
      </c>
      <c r="O92" s="44">
        <f t="shared" si="37"/>
        <v>0</v>
      </c>
      <c r="P92" s="44">
        <f t="shared" si="37"/>
        <v>0</v>
      </c>
      <c r="Q92" s="57">
        <f t="shared" si="37"/>
        <v>0</v>
      </c>
      <c r="R92" s="44"/>
      <c r="S92" s="44"/>
      <c r="T92" s="44"/>
      <c r="U92" s="44"/>
      <c r="V92" s="44"/>
      <c r="W92" s="44"/>
      <c r="X92" s="44"/>
      <c r="Y92" s="44"/>
      <c r="Z92" s="44"/>
    </row>
    <row r="93" spans="1:26" ht="12.75" customHeight="1">
      <c r="A93" s="44"/>
      <c r="B93" s="57"/>
      <c r="C93" s="57"/>
      <c r="D93" s="57"/>
      <c r="E93" s="44"/>
      <c r="F93" s="44"/>
      <c r="G93" s="44"/>
      <c r="H93" s="44"/>
      <c r="I93" s="44"/>
      <c r="J93" s="44"/>
      <c r="K93" s="44"/>
      <c r="L93" s="44"/>
      <c r="M93" s="44"/>
      <c r="N93" s="44"/>
      <c r="O93" s="44"/>
      <c r="P93" s="44"/>
      <c r="Q93" s="57"/>
      <c r="R93" s="44"/>
      <c r="S93" s="44"/>
      <c r="T93" s="44"/>
      <c r="U93" s="44"/>
      <c r="V93" s="44"/>
      <c r="W93" s="44"/>
      <c r="X93" s="44"/>
      <c r="Y93" s="44"/>
      <c r="Z93" s="44"/>
    </row>
    <row r="94" spans="1:26" ht="12.75" customHeight="1">
      <c r="A94" s="44"/>
      <c r="B94" s="57"/>
      <c r="C94" s="44"/>
      <c r="D94" s="44"/>
      <c r="E94" s="50" t="s">
        <v>52</v>
      </c>
      <c r="F94" s="50" t="s">
        <v>53</v>
      </c>
      <c r="G94" s="50" t="s">
        <v>54</v>
      </c>
      <c r="H94" s="50" t="s">
        <v>55</v>
      </c>
      <c r="I94" s="50" t="s">
        <v>56</v>
      </c>
      <c r="J94" s="50" t="s">
        <v>57</v>
      </c>
      <c r="K94" s="50" t="s">
        <v>58</v>
      </c>
      <c r="L94" s="50" t="s">
        <v>59</v>
      </c>
      <c r="M94" s="50" t="s">
        <v>60</v>
      </c>
      <c r="N94" s="50" t="s">
        <v>61</v>
      </c>
      <c r="O94" s="50" t="s">
        <v>62</v>
      </c>
      <c r="P94" s="50" t="s">
        <v>63</v>
      </c>
      <c r="Q94" s="44"/>
      <c r="R94" s="44"/>
      <c r="S94" s="44"/>
      <c r="T94" s="44"/>
      <c r="U94" s="44"/>
      <c r="V94" s="44"/>
      <c r="W94" s="44"/>
      <c r="X94" s="44"/>
      <c r="Y94" s="44"/>
      <c r="Z94" s="44"/>
    </row>
    <row r="95" spans="1:26" ht="12.75" customHeight="1">
      <c r="A95" s="44"/>
      <c r="B95" s="226" t="s">
        <v>64</v>
      </c>
      <c r="C95" s="227"/>
      <c r="D95" s="228"/>
      <c r="E95" s="229" t="s">
        <v>84</v>
      </c>
      <c r="F95" s="227"/>
      <c r="G95" s="227"/>
      <c r="H95" s="227"/>
      <c r="I95" s="227"/>
      <c r="J95" s="227"/>
      <c r="K95" s="227"/>
      <c r="L95" s="227"/>
      <c r="M95" s="227"/>
      <c r="N95" s="227"/>
      <c r="O95" s="227"/>
      <c r="P95" s="228"/>
      <c r="Q95" s="73" t="s">
        <v>85</v>
      </c>
      <c r="R95" s="44"/>
      <c r="S95" s="44"/>
      <c r="T95" s="44"/>
      <c r="U95" s="44"/>
      <c r="V95" s="44"/>
      <c r="W95" s="44"/>
      <c r="X95" s="44"/>
      <c r="Y95" s="44"/>
      <c r="Z95" s="44"/>
    </row>
    <row r="96" spans="1:26" ht="12.75" customHeight="1">
      <c r="A96" s="44"/>
      <c r="B96" s="221" t="str">
        <f>IF(ISBLANK(B82), "منتج 1", B82)</f>
        <v>منتج 1</v>
      </c>
      <c r="C96" s="222"/>
      <c r="D96" s="223"/>
      <c r="E96" s="63">
        <f t="shared" ref="E96:E105" si="38">(C82*E82)</f>
        <v>0</v>
      </c>
      <c r="F96" s="64">
        <f t="shared" ref="F96:F105" si="39">(C82*F82)</f>
        <v>0</v>
      </c>
      <c r="G96" s="63">
        <f t="shared" ref="G96:G105" si="40">(C82*G82)</f>
        <v>0</v>
      </c>
      <c r="H96" s="63">
        <f t="shared" ref="H96:H105" si="41">(C82*H82)</f>
        <v>0</v>
      </c>
      <c r="I96" s="63">
        <f t="shared" ref="I96:I105" si="42">(C82*I82)</f>
        <v>0</v>
      </c>
      <c r="J96" s="63">
        <f t="shared" ref="J96:J105" si="43">(C82*J82)</f>
        <v>0</v>
      </c>
      <c r="K96" s="63">
        <f t="shared" ref="K96:K105" si="44">(C82*K82)</f>
        <v>0</v>
      </c>
      <c r="L96" s="63">
        <f t="shared" ref="L96:L105" si="45">(C82*L82)</f>
        <v>0</v>
      </c>
      <c r="M96" s="63">
        <f t="shared" ref="M96:M105" si="46">(C82*M82)</f>
        <v>0</v>
      </c>
      <c r="N96" s="63">
        <f t="shared" ref="N96:N105" si="47">(C82*N82)</f>
        <v>0</v>
      </c>
      <c r="O96" s="63">
        <f t="shared" ref="O96:O105" si="48">(C82*O82)</f>
        <v>0</v>
      </c>
      <c r="P96" s="63">
        <f t="shared" ref="P96:P105" si="49">(C82*P82)</f>
        <v>0</v>
      </c>
      <c r="Q96" s="31">
        <f t="shared" ref="Q96:Q107" si="50">SUM(E96:P96)</f>
        <v>0</v>
      </c>
      <c r="R96" s="44"/>
      <c r="S96" s="44"/>
      <c r="T96" s="44"/>
      <c r="U96" s="44"/>
      <c r="V96" s="44"/>
      <c r="W96" s="44"/>
      <c r="X96" s="44"/>
      <c r="Y96" s="44"/>
      <c r="Z96" s="44"/>
    </row>
    <row r="97" spans="1:26" ht="12.75" customHeight="1">
      <c r="A97" s="44"/>
      <c r="B97" s="221" t="str">
        <f>IF(ISBLANK(B83), "منتج 2", B83)</f>
        <v>منتج 2</v>
      </c>
      <c r="C97" s="222"/>
      <c r="D97" s="223"/>
      <c r="E97" s="63">
        <f t="shared" si="38"/>
        <v>0</v>
      </c>
      <c r="F97" s="64">
        <f t="shared" si="39"/>
        <v>0</v>
      </c>
      <c r="G97" s="63">
        <f t="shared" si="40"/>
        <v>0</v>
      </c>
      <c r="H97" s="63">
        <f t="shared" si="41"/>
        <v>0</v>
      </c>
      <c r="I97" s="63">
        <f t="shared" si="42"/>
        <v>0</v>
      </c>
      <c r="J97" s="63">
        <f t="shared" si="43"/>
        <v>0</v>
      </c>
      <c r="K97" s="63">
        <f t="shared" si="44"/>
        <v>0</v>
      </c>
      <c r="L97" s="63">
        <f t="shared" si="45"/>
        <v>0</v>
      </c>
      <c r="M97" s="63">
        <f t="shared" si="46"/>
        <v>0</v>
      </c>
      <c r="N97" s="63">
        <f t="shared" si="47"/>
        <v>0</v>
      </c>
      <c r="O97" s="63">
        <f t="shared" si="48"/>
        <v>0</v>
      </c>
      <c r="P97" s="63">
        <f t="shared" si="49"/>
        <v>0</v>
      </c>
      <c r="Q97" s="31">
        <f t="shared" si="50"/>
        <v>0</v>
      </c>
      <c r="R97" s="44"/>
      <c r="S97" s="44"/>
      <c r="T97" s="44"/>
      <c r="U97" s="44"/>
      <c r="V97" s="44"/>
      <c r="W97" s="44"/>
      <c r="X97" s="44"/>
      <c r="Y97" s="44"/>
      <c r="Z97" s="44"/>
    </row>
    <row r="98" spans="1:26" ht="12.75" customHeight="1">
      <c r="A98" s="44"/>
      <c r="B98" s="221" t="str">
        <f>IF(ISBLANK(B84), "منتج 3", B84)</f>
        <v>منتج 3</v>
      </c>
      <c r="C98" s="222"/>
      <c r="D98" s="223"/>
      <c r="E98" s="63">
        <f t="shared" si="38"/>
        <v>0</v>
      </c>
      <c r="F98" s="64">
        <f t="shared" si="39"/>
        <v>0</v>
      </c>
      <c r="G98" s="63">
        <f t="shared" si="40"/>
        <v>0</v>
      </c>
      <c r="H98" s="63">
        <f t="shared" si="41"/>
        <v>0</v>
      </c>
      <c r="I98" s="63">
        <f t="shared" si="42"/>
        <v>0</v>
      </c>
      <c r="J98" s="63">
        <f t="shared" si="43"/>
        <v>0</v>
      </c>
      <c r="K98" s="63">
        <f t="shared" si="44"/>
        <v>0</v>
      </c>
      <c r="L98" s="63">
        <f t="shared" si="45"/>
        <v>0</v>
      </c>
      <c r="M98" s="63">
        <f t="shared" si="46"/>
        <v>0</v>
      </c>
      <c r="N98" s="63">
        <f t="shared" si="47"/>
        <v>0</v>
      </c>
      <c r="O98" s="63">
        <f t="shared" si="48"/>
        <v>0</v>
      </c>
      <c r="P98" s="63">
        <f t="shared" si="49"/>
        <v>0</v>
      </c>
      <c r="Q98" s="31">
        <f t="shared" si="50"/>
        <v>0</v>
      </c>
      <c r="R98" s="44"/>
      <c r="S98" s="44"/>
      <c r="T98" s="44"/>
      <c r="U98" s="44"/>
      <c r="V98" s="44"/>
      <c r="W98" s="44"/>
      <c r="X98" s="44"/>
      <c r="Y98" s="44"/>
      <c r="Z98" s="44"/>
    </row>
    <row r="99" spans="1:26" ht="12.75" customHeight="1">
      <c r="A99" s="44"/>
      <c r="B99" s="221" t="str">
        <f>IF(ISBLANK(B85), "منتج 4", B85)</f>
        <v>منتج 4</v>
      </c>
      <c r="C99" s="222"/>
      <c r="D99" s="223"/>
      <c r="E99" s="63">
        <f t="shared" si="38"/>
        <v>0</v>
      </c>
      <c r="F99" s="64">
        <f t="shared" si="39"/>
        <v>0</v>
      </c>
      <c r="G99" s="63">
        <f t="shared" si="40"/>
        <v>0</v>
      </c>
      <c r="H99" s="63">
        <f t="shared" si="41"/>
        <v>0</v>
      </c>
      <c r="I99" s="63">
        <f t="shared" si="42"/>
        <v>0</v>
      </c>
      <c r="J99" s="63">
        <f t="shared" si="43"/>
        <v>0</v>
      </c>
      <c r="K99" s="63">
        <f t="shared" si="44"/>
        <v>0</v>
      </c>
      <c r="L99" s="63">
        <f t="shared" si="45"/>
        <v>0</v>
      </c>
      <c r="M99" s="63">
        <f t="shared" si="46"/>
        <v>0</v>
      </c>
      <c r="N99" s="63">
        <f t="shared" si="47"/>
        <v>0</v>
      </c>
      <c r="O99" s="63">
        <f t="shared" si="48"/>
        <v>0</v>
      </c>
      <c r="P99" s="63">
        <f t="shared" si="49"/>
        <v>0</v>
      </c>
      <c r="Q99" s="31">
        <f t="shared" si="50"/>
        <v>0</v>
      </c>
      <c r="R99" s="44"/>
      <c r="S99" s="44"/>
      <c r="T99" s="44"/>
      <c r="U99" s="44"/>
      <c r="V99" s="44"/>
      <c r="W99" s="44"/>
      <c r="X99" s="44"/>
      <c r="Y99" s="44"/>
      <c r="Z99" s="44"/>
    </row>
    <row r="100" spans="1:26" ht="12.75" customHeight="1">
      <c r="A100" s="44"/>
      <c r="B100" s="221" t="str">
        <f>IF(ISBLANK(B86), "منتج 5", B86)</f>
        <v>منتج 5</v>
      </c>
      <c r="C100" s="222"/>
      <c r="D100" s="223"/>
      <c r="E100" s="63">
        <f t="shared" si="38"/>
        <v>0</v>
      </c>
      <c r="F100" s="64">
        <f t="shared" si="39"/>
        <v>0</v>
      </c>
      <c r="G100" s="63">
        <f t="shared" si="40"/>
        <v>0</v>
      </c>
      <c r="H100" s="63">
        <f t="shared" si="41"/>
        <v>0</v>
      </c>
      <c r="I100" s="63">
        <f t="shared" si="42"/>
        <v>0</v>
      </c>
      <c r="J100" s="63">
        <f t="shared" si="43"/>
        <v>0</v>
      </c>
      <c r="K100" s="63">
        <f t="shared" si="44"/>
        <v>0</v>
      </c>
      <c r="L100" s="63">
        <f t="shared" si="45"/>
        <v>0</v>
      </c>
      <c r="M100" s="63">
        <f t="shared" si="46"/>
        <v>0</v>
      </c>
      <c r="N100" s="63">
        <f t="shared" si="47"/>
        <v>0</v>
      </c>
      <c r="O100" s="63">
        <f t="shared" si="48"/>
        <v>0</v>
      </c>
      <c r="P100" s="63">
        <f t="shared" si="49"/>
        <v>0</v>
      </c>
      <c r="Q100" s="31">
        <f t="shared" si="50"/>
        <v>0</v>
      </c>
      <c r="R100" s="44"/>
      <c r="S100" s="44"/>
      <c r="T100" s="44"/>
      <c r="U100" s="44"/>
      <c r="V100" s="44"/>
      <c r="W100" s="44"/>
      <c r="X100" s="44"/>
      <c r="Y100" s="44"/>
      <c r="Z100" s="44"/>
    </row>
    <row r="101" spans="1:26" ht="12.75" customHeight="1">
      <c r="A101" s="44"/>
      <c r="B101" s="221" t="str">
        <f>IF(ISBLANK(B87), "منتج 6", B87)</f>
        <v>منتج 6</v>
      </c>
      <c r="C101" s="222"/>
      <c r="D101" s="223"/>
      <c r="E101" s="63">
        <f t="shared" si="38"/>
        <v>0</v>
      </c>
      <c r="F101" s="64">
        <f t="shared" si="39"/>
        <v>0</v>
      </c>
      <c r="G101" s="63">
        <f t="shared" si="40"/>
        <v>0</v>
      </c>
      <c r="H101" s="63">
        <f t="shared" si="41"/>
        <v>0</v>
      </c>
      <c r="I101" s="63">
        <f t="shared" si="42"/>
        <v>0</v>
      </c>
      <c r="J101" s="63">
        <f t="shared" si="43"/>
        <v>0</v>
      </c>
      <c r="K101" s="63">
        <f t="shared" si="44"/>
        <v>0</v>
      </c>
      <c r="L101" s="63">
        <f t="shared" si="45"/>
        <v>0</v>
      </c>
      <c r="M101" s="63">
        <f t="shared" si="46"/>
        <v>0</v>
      </c>
      <c r="N101" s="63">
        <f t="shared" si="47"/>
        <v>0</v>
      </c>
      <c r="O101" s="63">
        <f t="shared" si="48"/>
        <v>0</v>
      </c>
      <c r="P101" s="63">
        <f t="shared" si="49"/>
        <v>0</v>
      </c>
      <c r="Q101" s="31">
        <f t="shared" si="50"/>
        <v>0</v>
      </c>
      <c r="R101" s="44"/>
      <c r="S101" s="44"/>
      <c r="T101" s="44"/>
      <c r="U101" s="44"/>
      <c r="V101" s="44"/>
      <c r="W101" s="44"/>
      <c r="X101" s="44"/>
      <c r="Y101" s="44"/>
      <c r="Z101" s="44"/>
    </row>
    <row r="102" spans="1:26" ht="12.75" customHeight="1">
      <c r="A102" s="44"/>
      <c r="B102" s="221" t="str">
        <f>IF(ISBLANK(B88), "منتج7", B88)</f>
        <v>منتج7</v>
      </c>
      <c r="C102" s="222"/>
      <c r="D102" s="223"/>
      <c r="E102" s="63">
        <f t="shared" si="38"/>
        <v>0</v>
      </c>
      <c r="F102" s="64">
        <f t="shared" si="39"/>
        <v>0</v>
      </c>
      <c r="G102" s="63">
        <f t="shared" si="40"/>
        <v>0</v>
      </c>
      <c r="H102" s="63">
        <f t="shared" si="41"/>
        <v>0</v>
      </c>
      <c r="I102" s="63">
        <f t="shared" si="42"/>
        <v>0</v>
      </c>
      <c r="J102" s="63">
        <f t="shared" si="43"/>
        <v>0</v>
      </c>
      <c r="K102" s="63">
        <f t="shared" si="44"/>
        <v>0</v>
      </c>
      <c r="L102" s="63">
        <f t="shared" si="45"/>
        <v>0</v>
      </c>
      <c r="M102" s="63">
        <f t="shared" si="46"/>
        <v>0</v>
      </c>
      <c r="N102" s="63">
        <f t="shared" si="47"/>
        <v>0</v>
      </c>
      <c r="O102" s="63">
        <f t="shared" si="48"/>
        <v>0</v>
      </c>
      <c r="P102" s="63">
        <f t="shared" si="49"/>
        <v>0</v>
      </c>
      <c r="Q102" s="31">
        <f t="shared" si="50"/>
        <v>0</v>
      </c>
      <c r="R102" s="44"/>
      <c r="S102" s="44"/>
      <c r="T102" s="44"/>
      <c r="U102" s="44"/>
      <c r="V102" s="44"/>
      <c r="W102" s="44"/>
      <c r="X102" s="44"/>
      <c r="Y102" s="44"/>
      <c r="Z102" s="44"/>
    </row>
    <row r="103" spans="1:26" ht="12.75" customHeight="1">
      <c r="A103" s="44"/>
      <c r="B103" s="221" t="str">
        <f>IF(ISBLANK(B89), "منتج 8", B89)</f>
        <v>منتج 8</v>
      </c>
      <c r="C103" s="222"/>
      <c r="D103" s="223"/>
      <c r="E103" s="63">
        <f t="shared" si="38"/>
        <v>0</v>
      </c>
      <c r="F103" s="64">
        <f t="shared" si="39"/>
        <v>0</v>
      </c>
      <c r="G103" s="63">
        <f t="shared" si="40"/>
        <v>0</v>
      </c>
      <c r="H103" s="63">
        <f t="shared" si="41"/>
        <v>0</v>
      </c>
      <c r="I103" s="63">
        <f t="shared" si="42"/>
        <v>0</v>
      </c>
      <c r="J103" s="63">
        <f t="shared" si="43"/>
        <v>0</v>
      </c>
      <c r="K103" s="63">
        <f t="shared" si="44"/>
        <v>0</v>
      </c>
      <c r="L103" s="63">
        <f t="shared" si="45"/>
        <v>0</v>
      </c>
      <c r="M103" s="63">
        <f t="shared" si="46"/>
        <v>0</v>
      </c>
      <c r="N103" s="63">
        <f t="shared" si="47"/>
        <v>0</v>
      </c>
      <c r="O103" s="63">
        <f t="shared" si="48"/>
        <v>0</v>
      </c>
      <c r="P103" s="63">
        <f t="shared" si="49"/>
        <v>0</v>
      </c>
      <c r="Q103" s="31">
        <f t="shared" si="50"/>
        <v>0</v>
      </c>
      <c r="R103" s="44"/>
      <c r="S103" s="44"/>
      <c r="T103" s="44"/>
      <c r="U103" s="44"/>
      <c r="V103" s="44"/>
      <c r="W103" s="44"/>
      <c r="X103" s="44"/>
      <c r="Y103" s="44"/>
      <c r="Z103" s="44"/>
    </row>
    <row r="104" spans="1:26" ht="12.75" customHeight="1">
      <c r="A104" s="44"/>
      <c r="B104" s="221" t="str">
        <f>IF(ISBLANK(B90), "منتج 9", B90)</f>
        <v>منتج 9</v>
      </c>
      <c r="C104" s="222"/>
      <c r="D104" s="223"/>
      <c r="E104" s="63">
        <f t="shared" si="38"/>
        <v>0</v>
      </c>
      <c r="F104" s="64">
        <f t="shared" si="39"/>
        <v>0</v>
      </c>
      <c r="G104" s="63">
        <f t="shared" si="40"/>
        <v>0</v>
      </c>
      <c r="H104" s="63">
        <f t="shared" si="41"/>
        <v>0</v>
      </c>
      <c r="I104" s="63">
        <f t="shared" si="42"/>
        <v>0</v>
      </c>
      <c r="J104" s="63">
        <f t="shared" si="43"/>
        <v>0</v>
      </c>
      <c r="K104" s="63">
        <f t="shared" si="44"/>
        <v>0</v>
      </c>
      <c r="L104" s="63">
        <f t="shared" si="45"/>
        <v>0</v>
      </c>
      <c r="M104" s="63">
        <f t="shared" si="46"/>
        <v>0</v>
      </c>
      <c r="N104" s="63">
        <f t="shared" si="47"/>
        <v>0</v>
      </c>
      <c r="O104" s="63">
        <f t="shared" si="48"/>
        <v>0</v>
      </c>
      <c r="P104" s="63">
        <f t="shared" si="49"/>
        <v>0</v>
      </c>
      <c r="Q104" s="31">
        <f t="shared" si="50"/>
        <v>0</v>
      </c>
      <c r="R104" s="44"/>
      <c r="S104" s="44"/>
      <c r="T104" s="44"/>
      <c r="U104" s="44"/>
      <c r="V104" s="44"/>
      <c r="W104" s="44"/>
      <c r="X104" s="44"/>
      <c r="Y104" s="44"/>
      <c r="Z104" s="44"/>
    </row>
    <row r="105" spans="1:26" ht="12.75" customHeight="1">
      <c r="A105" s="44"/>
      <c r="B105" s="221" t="str">
        <f>IF(ISBLANK(B91),  "منتج 10  ", B91)</f>
        <v xml:space="preserve">منتج 10  </v>
      </c>
      <c r="C105" s="222"/>
      <c r="D105" s="223"/>
      <c r="E105" s="63">
        <f t="shared" si="38"/>
        <v>0</v>
      </c>
      <c r="F105" s="64">
        <f t="shared" si="39"/>
        <v>0</v>
      </c>
      <c r="G105" s="63">
        <f t="shared" si="40"/>
        <v>0</v>
      </c>
      <c r="H105" s="63">
        <f t="shared" si="41"/>
        <v>0</v>
      </c>
      <c r="I105" s="63">
        <f t="shared" si="42"/>
        <v>0</v>
      </c>
      <c r="J105" s="63">
        <f t="shared" si="43"/>
        <v>0</v>
      </c>
      <c r="K105" s="63">
        <f t="shared" si="44"/>
        <v>0</v>
      </c>
      <c r="L105" s="63">
        <f t="shared" si="45"/>
        <v>0</v>
      </c>
      <c r="M105" s="63">
        <f t="shared" si="46"/>
        <v>0</v>
      </c>
      <c r="N105" s="63">
        <f t="shared" si="47"/>
        <v>0</v>
      </c>
      <c r="O105" s="63">
        <f t="shared" si="48"/>
        <v>0</v>
      </c>
      <c r="P105" s="63">
        <f t="shared" si="49"/>
        <v>0</v>
      </c>
      <c r="Q105" s="31">
        <f t="shared" si="50"/>
        <v>0</v>
      </c>
      <c r="R105" s="44"/>
      <c r="S105" s="44"/>
      <c r="T105" s="44"/>
      <c r="U105" s="44"/>
      <c r="V105" s="44"/>
      <c r="W105" s="44"/>
      <c r="X105" s="44"/>
      <c r="Y105" s="44"/>
      <c r="Z105" s="44"/>
    </row>
    <row r="106" spans="1:26" ht="12.75" customHeight="1">
      <c r="A106" s="44"/>
      <c r="B106" s="231" t="s">
        <v>71</v>
      </c>
      <c r="C106" s="222"/>
      <c r="D106" s="223"/>
      <c r="E106" s="74">
        <f t="shared" ref="E106:P106" si="51">SUM(E96:E105)</f>
        <v>0</v>
      </c>
      <c r="F106" s="31">
        <f t="shared" si="51"/>
        <v>0</v>
      </c>
      <c r="G106" s="74">
        <f t="shared" si="51"/>
        <v>0</v>
      </c>
      <c r="H106" s="74">
        <f t="shared" si="51"/>
        <v>0</v>
      </c>
      <c r="I106" s="74">
        <f t="shared" si="51"/>
        <v>0</v>
      </c>
      <c r="J106" s="74">
        <f t="shared" si="51"/>
        <v>0</v>
      </c>
      <c r="K106" s="74">
        <f t="shared" si="51"/>
        <v>0</v>
      </c>
      <c r="L106" s="74">
        <f t="shared" si="51"/>
        <v>0</v>
      </c>
      <c r="M106" s="74">
        <f t="shared" si="51"/>
        <v>0</v>
      </c>
      <c r="N106" s="74">
        <f t="shared" si="51"/>
        <v>0</v>
      </c>
      <c r="O106" s="74">
        <f t="shared" si="51"/>
        <v>0</v>
      </c>
      <c r="P106" s="74">
        <f t="shared" si="51"/>
        <v>0</v>
      </c>
      <c r="Q106" s="31">
        <f t="shared" si="50"/>
        <v>0</v>
      </c>
      <c r="R106" s="44"/>
      <c r="S106" s="44"/>
      <c r="T106" s="44"/>
      <c r="U106" s="44"/>
      <c r="V106" s="44"/>
      <c r="W106" s="44"/>
      <c r="X106" s="44"/>
      <c r="Y106" s="44"/>
      <c r="Z106" s="44"/>
    </row>
    <row r="107" spans="1:26" ht="12.75" customHeight="1">
      <c r="A107" s="44"/>
      <c r="B107" s="231" t="s">
        <v>72</v>
      </c>
      <c r="C107" s="222"/>
      <c r="D107" s="223"/>
      <c r="E107" s="31">
        <f>(D82*E82)+(D83*E83)+(D84*E84)+(D85*E85)+(D86*E86)+(D87*E87)+(D88*E88)+(D89*E89)+(D90*E90)+(D91*E91)</f>
        <v>0</v>
      </c>
      <c r="F107" s="31">
        <f>(D82*F82)+(D83*F83)+(D84*F84)+(D85*F85)+(D86*F86)+(D87*F87)+(D88*F88)+(D89*F89)+(D90*F90)+(D91*F91)</f>
        <v>0</v>
      </c>
      <c r="G107" s="31">
        <f>(D82*G82)+(D83*G83)+(D84*G84)+(D85*G85)+(D86*G86)+(D87*G87)+(D88*G88)+(D89*G89)+(D90*G90)+(D91*G91)</f>
        <v>0</v>
      </c>
      <c r="H107" s="31">
        <f>(D82*H82)+(D83*H83)+(D84*H84)+(D85*H85)+(D86*H86)+(D87*H87)+(D88*H88)+(D89*H89)+(D90*H90)+(D91*H91)</f>
        <v>0</v>
      </c>
      <c r="I107" s="31">
        <f>(D82*I82)+(D83*I83)+(D84*I84)+(D85*I85)+(D86*I86)+(D87*I87)+(D88*I88)+(D89*I89)+(D90*I90)+(D91*I91)</f>
        <v>0</v>
      </c>
      <c r="J107" s="31">
        <f>(D82*J82)+(D83*J83)+(D84*J84)+(D85*J85)+(D86*J86)+(D87*J87)+(D88*J88)+(D89*J89)+(D90*J90)+(D91*J91)</f>
        <v>0</v>
      </c>
      <c r="K107" s="31">
        <f>(D82*K82)+(D83*K83)+(D84*K84)+(D85*K85)+(D86*K86)+(D87*K87)+(D88*K88)+(D89*K89)+(D90*K90)+(D91*K91)</f>
        <v>0</v>
      </c>
      <c r="L107" s="31">
        <f>(D82*L82)+(D83*L83)+(D84*L84)+(D85*L85)+(D86*L86)+(D87*L87)+(D88*L88)+(D89*L89)+(D90*L90)+(D91*L91)</f>
        <v>0</v>
      </c>
      <c r="M107" s="31">
        <f>(D82*M82)+(D83*M83)+(D84*M84)+(D85*M85)+(D86*M86)+(D87*M87)+(D88*M88)+(D89*M89)+(D90*M90)+(D91*M91)</f>
        <v>0</v>
      </c>
      <c r="N107" s="31">
        <f>(D82*N82)+(D83*N83)+(D84*N84)+(D85*N85)+(D86*N86)+(D87*N87)+(D88*N88)+(D89*N89)+(D90*N90)+(D91*N91)</f>
        <v>0</v>
      </c>
      <c r="O107" s="31">
        <f>(D82*O82)+(D83*O83)+(D84*O84)+(D85*O85)+(D86*O86)+(D87*O87)+(D88*O88)+(D89*O89)+(D90*O90)+(D91*O91)</f>
        <v>0</v>
      </c>
      <c r="P107" s="31">
        <f>(D82*P82)+(D83*P83)+(D84*P84)+(D85*P85)+(D86*P86)+(D87*P87)+(D88*P88)+(D89*P89)+(D90*P90)+(D91*P91)</f>
        <v>0</v>
      </c>
      <c r="Q107" s="31">
        <f t="shared" si="50"/>
        <v>0</v>
      </c>
      <c r="R107" s="44"/>
      <c r="S107" s="44"/>
      <c r="T107" s="44"/>
      <c r="U107" s="44"/>
      <c r="V107" s="44"/>
      <c r="W107" s="44"/>
      <c r="X107" s="44"/>
      <c r="Y107" s="44"/>
      <c r="Z107" s="44"/>
    </row>
    <row r="108" spans="1:26" ht="12.75" customHeight="1">
      <c r="A108" s="44"/>
      <c r="B108" s="232" t="s">
        <v>73</v>
      </c>
      <c r="C108" s="222"/>
      <c r="D108" s="233"/>
      <c r="E108" s="66">
        <f t="shared" ref="E108:Q108" si="52">(E106-E107)</f>
        <v>0</v>
      </c>
      <c r="F108" s="66">
        <f t="shared" si="52"/>
        <v>0</v>
      </c>
      <c r="G108" s="66">
        <f t="shared" si="52"/>
        <v>0</v>
      </c>
      <c r="H108" s="66">
        <f t="shared" si="52"/>
        <v>0</v>
      </c>
      <c r="I108" s="66">
        <f t="shared" si="52"/>
        <v>0</v>
      </c>
      <c r="J108" s="66">
        <f t="shared" si="52"/>
        <v>0</v>
      </c>
      <c r="K108" s="66">
        <f t="shared" si="52"/>
        <v>0</v>
      </c>
      <c r="L108" s="66">
        <f t="shared" si="52"/>
        <v>0</v>
      </c>
      <c r="M108" s="66">
        <f t="shared" si="52"/>
        <v>0</v>
      </c>
      <c r="N108" s="66">
        <f t="shared" si="52"/>
        <v>0</v>
      </c>
      <c r="O108" s="66">
        <f t="shared" si="52"/>
        <v>0</v>
      </c>
      <c r="P108" s="66">
        <f t="shared" si="52"/>
        <v>0</v>
      </c>
      <c r="Q108" s="66">
        <f t="shared" si="52"/>
        <v>0</v>
      </c>
      <c r="R108" s="44"/>
      <c r="S108" s="44"/>
      <c r="T108" s="44"/>
      <c r="U108" s="44"/>
      <c r="V108" s="44"/>
      <c r="W108" s="44"/>
      <c r="X108" s="44"/>
      <c r="Y108" s="44"/>
      <c r="Z108" s="44"/>
    </row>
    <row r="109" spans="1:26" ht="12.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spans="1:26" ht="12.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spans="1:26" ht="12.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spans="1:26" ht="12.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spans="1:26" ht="12.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spans="1:26" ht="12.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spans="1:26" ht="12.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spans="1:26" ht="12.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spans="1:26" ht="12.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spans="1:26" ht="12.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spans="1:26" ht="12.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spans="1:26" ht="12.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spans="1:26" ht="12.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spans="1:26" ht="12.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spans="1:26" ht="12.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spans="1:26" ht="12.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spans="1:26" ht="12.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spans="1:26" ht="12.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spans="1:26" ht="12.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spans="1:26" ht="12.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spans="1:26" ht="12.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spans="1:26" ht="12.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spans="1:26" ht="12.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spans="1:26" ht="12.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spans="1:26" ht="12.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spans="1:26" ht="12.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spans="1:26" ht="12.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spans="1:26" ht="12.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spans="1:26" ht="12.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spans="1:26" ht="12.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spans="1:26" ht="12.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spans="1:26" ht="12.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spans="1:26" ht="12.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spans="1:26" ht="12.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spans="1:26" ht="12.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spans="1:26" ht="12.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spans="1:26" ht="12.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spans="1:26" ht="12.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spans="1:26" ht="12.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spans="1:26" ht="12.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spans="1:26" ht="12.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spans="1:26" ht="12.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spans="1:26" ht="12.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spans="1:26" ht="12.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spans="1:26" ht="12.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spans="1:26" ht="12.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spans="1:26" ht="12.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spans="1:26" ht="12.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spans="1:26" ht="12.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spans="1:26" ht="12.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spans="1:26" ht="12.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spans="1:26" ht="12.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spans="1:26" ht="12.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spans="1:26" ht="12.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spans="1:26" ht="12.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spans="1:26" ht="12.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spans="1:26" ht="12.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spans="1:26" ht="12.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spans="1:26" ht="12.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spans="1:26" ht="12.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spans="1:26" ht="12.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spans="1:26" ht="12.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spans="1:26" ht="12.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spans="1:26" ht="12.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spans="1:26" ht="12.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spans="1:26" ht="12.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spans="1:26" ht="12.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spans="1:26" ht="12.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spans="1:26" ht="12.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spans="1:26" ht="12.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spans="1:26" ht="12.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spans="1:26" ht="12.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spans="1:26" ht="12.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spans="1:26" ht="12.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spans="1:26" ht="12.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spans="1:26" ht="12.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spans="1:26" ht="12.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spans="1:26" ht="12.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spans="1:26" ht="12.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spans="1:26" ht="12.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spans="1:26" ht="12.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spans="1:26" ht="12.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spans="1:26" ht="12.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spans="1:26" ht="12.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spans="1:26" ht="12.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spans="1:26" ht="12.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spans="1:26" ht="12.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spans="1:26" ht="12.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spans="1:26" ht="12.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spans="1:26" ht="12.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spans="1:26" ht="12.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spans="1:26" ht="12.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spans="1:26" ht="12.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spans="1:26" ht="12.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spans="1:26" ht="12.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spans="1:26" ht="12.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spans="1:26" ht="12.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spans="1:26" ht="12.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spans="1:26" ht="12.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spans="1:26" ht="12.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spans="1:26" ht="12.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spans="1:26" ht="12.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spans="1:26" ht="12.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spans="1:26" ht="12.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spans="1:26" ht="12.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spans="1:26" ht="12.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spans="1:26" ht="12.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spans="1:26" ht="12.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spans="1:26" ht="12.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spans="1:26" ht="12.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spans="1:26" ht="12.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spans="1:26" ht="12.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spans="1:26" ht="12.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spans="1:26" ht="12.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spans="1:26" ht="12.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spans="1:26" ht="12.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spans="1:26" ht="12.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spans="1:26" ht="12.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spans="1:26" ht="12.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spans="1:26" ht="12.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spans="1:26" ht="12.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spans="1:26" ht="12.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spans="1:26" ht="12.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spans="1:26" ht="12.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spans="1:26" ht="12.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spans="1:26" ht="12.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spans="1:26" ht="12.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spans="1:26" ht="12.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spans="1:26" ht="12.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spans="1:26" ht="12.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spans="1:26" ht="12.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spans="1:26" ht="12.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spans="1:26" ht="12.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spans="1:26" ht="12.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spans="1:26" ht="12.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spans="1:26" ht="12.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spans="1:26" ht="12.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spans="1:26" ht="12.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spans="1:26" ht="12.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spans="1:26" ht="12.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spans="1:26" ht="12.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row>
    <row r="250" spans="1:26" ht="12.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row>
    <row r="251" spans="1:26" ht="12.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row>
    <row r="252" spans="1:26" ht="12.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row>
    <row r="253" spans="1:26" ht="12.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row>
    <row r="254" spans="1:26" ht="12.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row>
    <row r="255" spans="1:26" ht="12.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row>
    <row r="256" spans="1:26" ht="12.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row>
    <row r="257" spans="1:26" ht="12.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row>
    <row r="258" spans="1:26" ht="12.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row>
    <row r="259" spans="1:26" ht="12.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row>
    <row r="260" spans="1:26" ht="12.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row>
    <row r="261" spans="1:26" ht="12.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row>
    <row r="262" spans="1:26" ht="12.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row>
    <row r="263" spans="1:26" ht="12.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row>
    <row r="264" spans="1:26" ht="12.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row>
    <row r="265" spans="1:26" ht="12.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row>
    <row r="266" spans="1:26" ht="12.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row>
    <row r="267" spans="1:26" ht="12.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row>
    <row r="268" spans="1:26" ht="12.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row>
    <row r="269" spans="1:26" ht="12.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row>
    <row r="270" spans="1:26" ht="12.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row>
    <row r="271" spans="1:26" ht="12.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row>
    <row r="272" spans="1:26" ht="12.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row>
    <row r="273" spans="1:26" ht="12.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row>
    <row r="274" spans="1:26" ht="12.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row>
    <row r="275" spans="1:26" ht="12.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row>
    <row r="276" spans="1:26" ht="12.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row>
    <row r="277" spans="1:26" ht="12.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row>
    <row r="278" spans="1:26" ht="12.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row>
    <row r="279" spans="1:26" ht="12.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row>
    <row r="280" spans="1:26" ht="12.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row>
    <row r="281" spans="1:26" ht="12.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row>
    <row r="282" spans="1:26" ht="12.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row>
    <row r="283" spans="1:26" ht="12.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row>
    <row r="284" spans="1:26" ht="12.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row>
    <row r="285" spans="1:26" ht="12.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row>
    <row r="286" spans="1:26" ht="12.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row>
    <row r="287" spans="1:26" ht="12.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row>
    <row r="288" spans="1:26" ht="12.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row>
    <row r="289" spans="1:26" ht="12.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row>
    <row r="290" spans="1:26" ht="12.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row>
    <row r="291" spans="1:26" ht="12.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row>
    <row r="292" spans="1:26" ht="12.7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row>
    <row r="293" spans="1:26" ht="12.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row>
    <row r="294" spans="1:26" ht="12.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row>
    <row r="295" spans="1:26" ht="12.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row>
    <row r="296" spans="1:26" ht="12.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row>
    <row r="297" spans="1:26" ht="12.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row>
    <row r="298" spans="1:26" ht="12.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row>
    <row r="299" spans="1:26" ht="12.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row>
    <row r="300" spans="1:26" ht="12.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row>
    <row r="301" spans="1:26" ht="12.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row>
    <row r="302" spans="1:26" ht="12.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row>
    <row r="303" spans="1:26" ht="12.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row>
    <row r="304" spans="1:26" ht="12.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row>
    <row r="305" spans="1:26" ht="12.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row>
    <row r="306" spans="1:26" ht="12.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row>
    <row r="307" spans="1:26" ht="12.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row>
    <row r="308" spans="1:26" ht="12.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row>
    <row r="309" spans="1:26" ht="12.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row>
    <row r="310" spans="1:26" ht="12.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row>
    <row r="311" spans="1:26" ht="12.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row>
    <row r="312" spans="1:26" ht="12.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row>
    <row r="313" spans="1:26" ht="12.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row>
    <row r="314" spans="1:26" ht="12.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row>
    <row r="315" spans="1:26" ht="12.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row>
    <row r="316" spans="1:26" ht="12.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row>
    <row r="317" spans="1:26" ht="12.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row>
    <row r="318" spans="1:26" ht="12.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row>
    <row r="319" spans="1:26" ht="12.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row>
    <row r="320" spans="1:26" ht="12.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row>
    <row r="321" spans="1:26" ht="12.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row>
    <row r="322" spans="1:26" ht="12.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row>
    <row r="323" spans="1:26" ht="12.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row>
    <row r="324" spans="1:26" ht="12.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row>
    <row r="325" spans="1:26" ht="12.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row>
    <row r="326" spans="1:26" ht="12.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row>
    <row r="327" spans="1:26" ht="12.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row>
    <row r="328" spans="1:26" ht="12.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row>
    <row r="329" spans="1:26" ht="12.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row>
    <row r="330" spans="1:26" ht="12.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row>
    <row r="331" spans="1:26" ht="12.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row>
    <row r="332" spans="1:26" ht="12.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row>
    <row r="333" spans="1:26" ht="12.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row>
    <row r="334" spans="1:26" ht="12.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row>
    <row r="335" spans="1:26" ht="12.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row>
    <row r="336" spans="1:26" ht="12.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row>
    <row r="337" spans="1:26" ht="12.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row>
    <row r="338" spans="1:26" ht="12.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row>
    <row r="339" spans="1:26" ht="12.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row>
    <row r="340" spans="1:26" ht="12.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row>
    <row r="341" spans="1:26" ht="12.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row>
    <row r="342" spans="1:26" ht="12.75"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row>
    <row r="343" spans="1:26" ht="12.75"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row>
    <row r="344" spans="1:26" ht="12.75"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row>
    <row r="345" spans="1:26" ht="12.7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row>
    <row r="346" spans="1:26" ht="12.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row>
    <row r="347" spans="1:26" ht="12.75"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row>
    <row r="348" spans="1:26" ht="12.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row>
    <row r="349" spans="1:26" ht="12.75" customHeight="1">
      <c r="A349" s="44"/>
      <c r="B349" s="44"/>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row>
    <row r="350" spans="1:26" ht="12.75" customHeight="1">
      <c r="A350" s="44"/>
      <c r="B350" s="44"/>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row>
    <row r="351" spans="1:26" ht="12.75" customHeight="1">
      <c r="A351" s="44"/>
      <c r="B351" s="44"/>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row>
    <row r="352" spans="1:26" ht="12.75" customHeight="1">
      <c r="A352" s="44"/>
      <c r="B352" s="44"/>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row>
    <row r="353" spans="1:26" ht="12.75" customHeight="1">
      <c r="A353" s="44"/>
      <c r="B353" s="44"/>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row>
    <row r="354" spans="1:26" ht="12.75" customHeight="1">
      <c r="A354" s="44"/>
      <c r="B354" s="44"/>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row>
    <row r="355" spans="1:26" ht="12.75" customHeight="1">
      <c r="A355" s="44"/>
      <c r="B355" s="44"/>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row>
    <row r="356" spans="1:26" ht="12.75" customHeight="1">
      <c r="A356" s="44"/>
      <c r="B356" s="44"/>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row>
    <row r="357" spans="1:26" ht="12.75" customHeight="1">
      <c r="A357" s="44"/>
      <c r="B357" s="44"/>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row>
    <row r="358" spans="1:26" ht="12.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row>
    <row r="359" spans="1:26" ht="12.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row>
    <row r="360" spans="1:26" ht="12.75" customHeight="1">
      <c r="A360" s="44"/>
      <c r="B360" s="44"/>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row>
    <row r="361" spans="1:26" ht="12.75" customHeight="1">
      <c r="A361" s="44"/>
      <c r="B361" s="44"/>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row>
    <row r="362" spans="1:26" ht="12.75" customHeight="1">
      <c r="A362" s="44"/>
      <c r="B362" s="44"/>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row>
    <row r="363" spans="1:26" ht="12.75" customHeight="1">
      <c r="A363" s="44"/>
      <c r="B363" s="44"/>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row>
    <row r="364" spans="1:26" ht="12.75" customHeight="1">
      <c r="A364" s="44"/>
      <c r="B364" s="44"/>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row>
    <row r="365" spans="1:26" ht="12.75" customHeight="1">
      <c r="A365" s="44"/>
      <c r="B365" s="44"/>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row>
    <row r="366" spans="1:26" ht="12.75" customHeight="1">
      <c r="A366" s="44"/>
      <c r="B366" s="44"/>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row>
    <row r="367" spans="1:26" ht="12.75" customHeight="1">
      <c r="A367" s="44"/>
      <c r="B367" s="44"/>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row>
    <row r="368" spans="1:26" ht="12.75" customHeight="1">
      <c r="A368" s="44"/>
      <c r="B368" s="44"/>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row>
    <row r="369" spans="1:26" ht="12.75" customHeight="1">
      <c r="A369" s="44"/>
      <c r="B369" s="44"/>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row>
    <row r="370" spans="1:26" ht="12.75" customHeight="1">
      <c r="A370" s="44"/>
      <c r="B370" s="44"/>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row>
    <row r="371" spans="1:26" ht="12.75" customHeight="1">
      <c r="A371" s="44"/>
      <c r="B371" s="44"/>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row>
    <row r="372" spans="1:26" ht="12.75" customHeight="1">
      <c r="A372" s="44"/>
      <c r="B372" s="44"/>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row>
    <row r="373" spans="1:26" ht="12.75" customHeight="1">
      <c r="A373" s="44"/>
      <c r="B373" s="44"/>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row>
    <row r="374" spans="1:26" ht="12.75" customHeight="1">
      <c r="A374" s="44"/>
      <c r="B374" s="44"/>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row>
    <row r="375" spans="1:26" ht="12.75" customHeight="1">
      <c r="A375" s="44"/>
      <c r="B375" s="44"/>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row>
    <row r="376" spans="1:26" ht="12.75" customHeight="1">
      <c r="A376" s="44"/>
      <c r="B376" s="44"/>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row>
    <row r="377" spans="1:26" ht="12.75" customHeight="1">
      <c r="A377" s="44"/>
      <c r="B377" s="44"/>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row>
    <row r="378" spans="1:26" ht="12.75" customHeight="1">
      <c r="A378" s="44"/>
      <c r="B378" s="44"/>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row>
    <row r="379" spans="1:26" ht="12.75" customHeight="1">
      <c r="A379" s="44"/>
      <c r="B379" s="44"/>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row>
    <row r="380" spans="1:26" ht="12.75" customHeight="1">
      <c r="A380" s="44"/>
      <c r="B380" s="44"/>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row>
    <row r="381" spans="1:26" ht="12.75" customHeight="1">
      <c r="A381" s="44"/>
      <c r="B381" s="44"/>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row>
    <row r="382" spans="1:26" ht="12.75" customHeight="1">
      <c r="A382" s="44"/>
      <c r="B382" s="44"/>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row>
    <row r="383" spans="1:26" ht="12.75" customHeight="1">
      <c r="A383" s="44"/>
      <c r="B383" s="44"/>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row>
    <row r="384" spans="1:26" ht="12.75" customHeight="1">
      <c r="A384" s="44"/>
      <c r="B384" s="44"/>
      <c r="C384" s="44"/>
      <c r="D384" s="44"/>
      <c r="E384" s="44"/>
      <c r="F384" s="44"/>
      <c r="G384" s="44"/>
      <c r="H384" s="44"/>
      <c r="I384" s="44"/>
      <c r="J384" s="44"/>
      <c r="K384" s="44"/>
      <c r="L384" s="44"/>
      <c r="M384" s="44"/>
      <c r="N384" s="44"/>
      <c r="O384" s="44"/>
      <c r="P384" s="44"/>
      <c r="Q384" s="44"/>
      <c r="R384" s="44"/>
      <c r="S384" s="44"/>
      <c r="T384" s="44"/>
      <c r="U384" s="44"/>
      <c r="V384" s="44"/>
      <c r="W384" s="44"/>
      <c r="X384" s="44"/>
      <c r="Y384" s="44"/>
      <c r="Z384" s="44"/>
    </row>
    <row r="385" spans="1:26" ht="12.75" customHeight="1">
      <c r="A385" s="44"/>
      <c r="B385" s="44"/>
      <c r="C385" s="44"/>
      <c r="D385" s="44"/>
      <c r="E385" s="44"/>
      <c r="F385" s="44"/>
      <c r="G385" s="44"/>
      <c r="H385" s="44"/>
      <c r="I385" s="44"/>
      <c r="J385" s="44"/>
      <c r="K385" s="44"/>
      <c r="L385" s="44"/>
      <c r="M385" s="44"/>
      <c r="N385" s="44"/>
      <c r="O385" s="44"/>
      <c r="P385" s="44"/>
      <c r="Q385" s="44"/>
      <c r="R385" s="44"/>
      <c r="S385" s="44"/>
      <c r="T385" s="44"/>
      <c r="U385" s="44"/>
      <c r="V385" s="44"/>
      <c r="W385" s="44"/>
      <c r="X385" s="44"/>
      <c r="Y385" s="44"/>
      <c r="Z385" s="44"/>
    </row>
    <row r="386" spans="1:26" ht="12.75" customHeight="1">
      <c r="A386" s="44"/>
      <c r="B386" s="44"/>
      <c r="C386" s="44"/>
      <c r="D386" s="44"/>
      <c r="E386" s="44"/>
      <c r="F386" s="44"/>
      <c r="G386" s="44"/>
      <c r="H386" s="44"/>
      <c r="I386" s="44"/>
      <c r="J386" s="44"/>
      <c r="K386" s="44"/>
      <c r="L386" s="44"/>
      <c r="M386" s="44"/>
      <c r="N386" s="44"/>
      <c r="O386" s="44"/>
      <c r="P386" s="44"/>
      <c r="Q386" s="44"/>
      <c r="R386" s="44"/>
      <c r="S386" s="44"/>
      <c r="T386" s="44"/>
      <c r="U386" s="44"/>
      <c r="V386" s="44"/>
      <c r="W386" s="44"/>
      <c r="X386" s="44"/>
      <c r="Y386" s="44"/>
      <c r="Z386" s="44"/>
    </row>
    <row r="387" spans="1:26" ht="12.75" customHeight="1">
      <c r="A387" s="44"/>
      <c r="B387" s="44"/>
      <c r="C387" s="44"/>
      <c r="D387" s="44"/>
      <c r="E387" s="44"/>
      <c r="F387" s="44"/>
      <c r="G387" s="44"/>
      <c r="H387" s="44"/>
      <c r="I387" s="44"/>
      <c r="J387" s="44"/>
      <c r="K387" s="44"/>
      <c r="L387" s="44"/>
      <c r="M387" s="44"/>
      <c r="N387" s="44"/>
      <c r="O387" s="44"/>
      <c r="P387" s="44"/>
      <c r="Q387" s="44"/>
      <c r="R387" s="44"/>
      <c r="S387" s="44"/>
      <c r="T387" s="44"/>
      <c r="U387" s="44"/>
      <c r="V387" s="44"/>
      <c r="W387" s="44"/>
      <c r="X387" s="44"/>
      <c r="Y387" s="44"/>
      <c r="Z387" s="44"/>
    </row>
    <row r="388" spans="1:26" ht="12.75" customHeight="1">
      <c r="A388" s="44"/>
      <c r="B388" s="44"/>
      <c r="C388" s="44"/>
      <c r="D388" s="44"/>
      <c r="E388" s="44"/>
      <c r="F388" s="44"/>
      <c r="G388" s="44"/>
      <c r="H388" s="44"/>
      <c r="I388" s="44"/>
      <c r="J388" s="44"/>
      <c r="K388" s="44"/>
      <c r="L388" s="44"/>
      <c r="M388" s="44"/>
      <c r="N388" s="44"/>
      <c r="O388" s="44"/>
      <c r="P388" s="44"/>
      <c r="Q388" s="44"/>
      <c r="R388" s="44"/>
      <c r="S388" s="44"/>
      <c r="T388" s="44"/>
      <c r="U388" s="44"/>
      <c r="V388" s="44"/>
      <c r="W388" s="44"/>
      <c r="X388" s="44"/>
      <c r="Y388" s="44"/>
      <c r="Z388" s="44"/>
    </row>
    <row r="389" spans="1:26" ht="12.75" customHeight="1">
      <c r="A389" s="44"/>
      <c r="B389" s="44"/>
      <c r="C389" s="44"/>
      <c r="D389" s="44"/>
      <c r="E389" s="44"/>
      <c r="F389" s="44"/>
      <c r="G389" s="44"/>
      <c r="H389" s="44"/>
      <c r="I389" s="44"/>
      <c r="J389" s="44"/>
      <c r="K389" s="44"/>
      <c r="L389" s="44"/>
      <c r="M389" s="44"/>
      <c r="N389" s="44"/>
      <c r="O389" s="44"/>
      <c r="P389" s="44"/>
      <c r="Q389" s="44"/>
      <c r="R389" s="44"/>
      <c r="S389" s="44"/>
      <c r="T389" s="44"/>
      <c r="U389" s="44"/>
      <c r="V389" s="44"/>
      <c r="W389" s="44"/>
      <c r="X389" s="44"/>
      <c r="Y389" s="44"/>
      <c r="Z389" s="44"/>
    </row>
    <row r="390" spans="1:26" ht="12.75" customHeight="1">
      <c r="A390" s="44"/>
      <c r="B390" s="44"/>
      <c r="C390" s="44"/>
      <c r="D390" s="44"/>
      <c r="E390" s="44"/>
      <c r="F390" s="44"/>
      <c r="G390" s="44"/>
      <c r="H390" s="44"/>
      <c r="I390" s="44"/>
      <c r="J390" s="44"/>
      <c r="K390" s="44"/>
      <c r="L390" s="44"/>
      <c r="M390" s="44"/>
      <c r="N390" s="44"/>
      <c r="O390" s="44"/>
      <c r="P390" s="44"/>
      <c r="Q390" s="44"/>
      <c r="R390" s="44"/>
      <c r="S390" s="44"/>
      <c r="T390" s="44"/>
      <c r="U390" s="44"/>
      <c r="V390" s="44"/>
      <c r="W390" s="44"/>
      <c r="X390" s="44"/>
      <c r="Y390" s="44"/>
      <c r="Z390" s="44"/>
    </row>
    <row r="391" spans="1:26" ht="12.75" customHeight="1">
      <c r="A391" s="44"/>
      <c r="B391" s="44"/>
      <c r="C391" s="44"/>
      <c r="D391" s="44"/>
      <c r="E391" s="44"/>
      <c r="F391" s="44"/>
      <c r="G391" s="44"/>
      <c r="H391" s="44"/>
      <c r="I391" s="44"/>
      <c r="J391" s="44"/>
      <c r="K391" s="44"/>
      <c r="L391" s="44"/>
      <c r="M391" s="44"/>
      <c r="N391" s="44"/>
      <c r="O391" s="44"/>
      <c r="P391" s="44"/>
      <c r="Q391" s="44"/>
      <c r="R391" s="44"/>
      <c r="S391" s="44"/>
      <c r="T391" s="44"/>
      <c r="U391" s="44"/>
      <c r="V391" s="44"/>
      <c r="W391" s="44"/>
      <c r="X391" s="44"/>
      <c r="Y391" s="44"/>
      <c r="Z391" s="44"/>
    </row>
    <row r="392" spans="1:26" ht="12.75" customHeight="1">
      <c r="A392" s="44"/>
      <c r="B392" s="44"/>
      <c r="C392" s="44"/>
      <c r="D392" s="44"/>
      <c r="E392" s="44"/>
      <c r="F392" s="44"/>
      <c r="G392" s="44"/>
      <c r="H392" s="44"/>
      <c r="I392" s="44"/>
      <c r="J392" s="44"/>
      <c r="K392" s="44"/>
      <c r="L392" s="44"/>
      <c r="M392" s="44"/>
      <c r="N392" s="44"/>
      <c r="O392" s="44"/>
      <c r="P392" s="44"/>
      <c r="Q392" s="44"/>
      <c r="R392" s="44"/>
      <c r="S392" s="44"/>
      <c r="T392" s="44"/>
      <c r="U392" s="44"/>
      <c r="V392" s="44"/>
      <c r="W392" s="44"/>
      <c r="X392" s="44"/>
      <c r="Y392" s="44"/>
      <c r="Z392" s="44"/>
    </row>
    <row r="393" spans="1:26" ht="12.75" customHeight="1">
      <c r="A393" s="44"/>
      <c r="B393" s="44"/>
      <c r="C393" s="44"/>
      <c r="D393" s="44"/>
      <c r="E393" s="44"/>
      <c r="F393" s="44"/>
      <c r="G393" s="44"/>
      <c r="H393" s="44"/>
      <c r="I393" s="44"/>
      <c r="J393" s="44"/>
      <c r="K393" s="44"/>
      <c r="L393" s="44"/>
      <c r="M393" s="44"/>
      <c r="N393" s="44"/>
      <c r="O393" s="44"/>
      <c r="P393" s="44"/>
      <c r="Q393" s="44"/>
      <c r="R393" s="44"/>
      <c r="S393" s="44"/>
      <c r="T393" s="44"/>
      <c r="U393" s="44"/>
      <c r="V393" s="44"/>
      <c r="W393" s="44"/>
      <c r="X393" s="44"/>
      <c r="Y393" s="44"/>
      <c r="Z393" s="44"/>
    </row>
    <row r="394" spans="1:26" ht="12.75" customHeight="1">
      <c r="A394" s="44"/>
      <c r="B394" s="44"/>
      <c r="C394" s="44"/>
      <c r="D394" s="44"/>
      <c r="E394" s="44"/>
      <c r="F394" s="44"/>
      <c r="G394" s="44"/>
      <c r="H394" s="44"/>
      <c r="I394" s="44"/>
      <c r="J394" s="44"/>
      <c r="K394" s="44"/>
      <c r="L394" s="44"/>
      <c r="M394" s="44"/>
      <c r="N394" s="44"/>
      <c r="O394" s="44"/>
      <c r="P394" s="44"/>
      <c r="Q394" s="44"/>
      <c r="R394" s="44"/>
      <c r="S394" s="44"/>
      <c r="T394" s="44"/>
      <c r="U394" s="44"/>
      <c r="V394" s="44"/>
      <c r="W394" s="44"/>
      <c r="X394" s="44"/>
      <c r="Y394" s="44"/>
      <c r="Z394" s="44"/>
    </row>
    <row r="395" spans="1:26" ht="12.75" customHeight="1">
      <c r="A395" s="44"/>
      <c r="B395" s="44"/>
      <c r="C395" s="44"/>
      <c r="D395" s="44"/>
      <c r="E395" s="44"/>
      <c r="F395" s="44"/>
      <c r="G395" s="44"/>
      <c r="H395" s="44"/>
      <c r="I395" s="44"/>
      <c r="J395" s="44"/>
      <c r="K395" s="44"/>
      <c r="L395" s="44"/>
      <c r="M395" s="44"/>
      <c r="N395" s="44"/>
      <c r="O395" s="44"/>
      <c r="P395" s="44"/>
      <c r="Q395" s="44"/>
      <c r="R395" s="44"/>
      <c r="S395" s="44"/>
      <c r="T395" s="44"/>
      <c r="U395" s="44"/>
      <c r="V395" s="44"/>
      <c r="W395" s="44"/>
      <c r="X395" s="44"/>
      <c r="Y395" s="44"/>
      <c r="Z395" s="44"/>
    </row>
    <row r="396" spans="1:26" ht="12.75" customHeight="1">
      <c r="A396" s="44"/>
      <c r="B396" s="44"/>
      <c r="C396" s="44"/>
      <c r="D396" s="44"/>
      <c r="E396" s="44"/>
      <c r="F396" s="44"/>
      <c r="G396" s="44"/>
      <c r="H396" s="44"/>
      <c r="I396" s="44"/>
      <c r="J396" s="44"/>
      <c r="K396" s="44"/>
      <c r="L396" s="44"/>
      <c r="M396" s="44"/>
      <c r="N396" s="44"/>
      <c r="O396" s="44"/>
      <c r="P396" s="44"/>
      <c r="Q396" s="44"/>
      <c r="R396" s="44"/>
      <c r="S396" s="44"/>
      <c r="T396" s="44"/>
      <c r="U396" s="44"/>
      <c r="V396" s="44"/>
      <c r="W396" s="44"/>
      <c r="X396" s="44"/>
      <c r="Y396" s="44"/>
      <c r="Z396" s="44"/>
    </row>
    <row r="397" spans="1:26" ht="12.75" customHeight="1">
      <c r="A397" s="44"/>
      <c r="B397" s="44"/>
      <c r="C397" s="44"/>
      <c r="D397" s="44"/>
      <c r="E397" s="44"/>
      <c r="F397" s="44"/>
      <c r="G397" s="44"/>
      <c r="H397" s="44"/>
      <c r="I397" s="44"/>
      <c r="J397" s="44"/>
      <c r="K397" s="44"/>
      <c r="L397" s="44"/>
      <c r="M397" s="44"/>
      <c r="N397" s="44"/>
      <c r="O397" s="44"/>
      <c r="P397" s="44"/>
      <c r="Q397" s="44"/>
      <c r="R397" s="44"/>
      <c r="S397" s="44"/>
      <c r="T397" s="44"/>
      <c r="U397" s="44"/>
      <c r="V397" s="44"/>
      <c r="W397" s="44"/>
      <c r="X397" s="44"/>
      <c r="Y397" s="44"/>
      <c r="Z397" s="44"/>
    </row>
    <row r="398" spans="1:26" ht="12.75" customHeight="1">
      <c r="A398" s="44"/>
      <c r="B398" s="44"/>
      <c r="C398" s="44"/>
      <c r="D398" s="44"/>
      <c r="E398" s="44"/>
      <c r="F398" s="44"/>
      <c r="G398" s="44"/>
      <c r="H398" s="44"/>
      <c r="I398" s="44"/>
      <c r="J398" s="44"/>
      <c r="K398" s="44"/>
      <c r="L398" s="44"/>
      <c r="M398" s="44"/>
      <c r="N398" s="44"/>
      <c r="O398" s="44"/>
      <c r="P398" s="44"/>
      <c r="Q398" s="44"/>
      <c r="R398" s="44"/>
      <c r="S398" s="44"/>
      <c r="T398" s="44"/>
      <c r="U398" s="44"/>
      <c r="V398" s="44"/>
      <c r="W398" s="44"/>
      <c r="X398" s="44"/>
      <c r="Y398" s="44"/>
      <c r="Z398" s="44"/>
    </row>
    <row r="399" spans="1:26" ht="12.75" customHeight="1">
      <c r="A399" s="44"/>
      <c r="B399" s="44"/>
      <c r="C399" s="44"/>
      <c r="D399" s="44"/>
      <c r="E399" s="44"/>
      <c r="F399" s="44"/>
      <c r="G399" s="44"/>
      <c r="H399" s="44"/>
      <c r="I399" s="44"/>
      <c r="J399" s="44"/>
      <c r="K399" s="44"/>
      <c r="L399" s="44"/>
      <c r="M399" s="44"/>
      <c r="N399" s="44"/>
      <c r="O399" s="44"/>
      <c r="P399" s="44"/>
      <c r="Q399" s="44"/>
      <c r="R399" s="44"/>
      <c r="S399" s="44"/>
      <c r="T399" s="44"/>
      <c r="U399" s="44"/>
      <c r="V399" s="44"/>
      <c r="W399" s="44"/>
      <c r="X399" s="44"/>
      <c r="Y399" s="44"/>
      <c r="Z399" s="44"/>
    </row>
    <row r="400" spans="1:26" ht="12.75" customHeight="1">
      <c r="A400" s="44"/>
      <c r="B400" s="44"/>
      <c r="C400" s="44"/>
      <c r="D400" s="44"/>
      <c r="E400" s="44"/>
      <c r="F400" s="44"/>
      <c r="G400" s="44"/>
      <c r="H400" s="44"/>
      <c r="I400" s="44"/>
      <c r="J400" s="44"/>
      <c r="K400" s="44"/>
      <c r="L400" s="44"/>
      <c r="M400" s="44"/>
      <c r="N400" s="44"/>
      <c r="O400" s="44"/>
      <c r="P400" s="44"/>
      <c r="Q400" s="44"/>
      <c r="R400" s="44"/>
      <c r="S400" s="44"/>
      <c r="T400" s="44"/>
      <c r="U400" s="44"/>
      <c r="V400" s="44"/>
      <c r="W400" s="44"/>
      <c r="X400" s="44"/>
      <c r="Y400" s="44"/>
      <c r="Z400" s="44"/>
    </row>
    <row r="401" spans="1:26" ht="12.75" customHeight="1">
      <c r="A401" s="44"/>
      <c r="B401" s="44"/>
      <c r="C401" s="44"/>
      <c r="D401" s="44"/>
      <c r="E401" s="44"/>
      <c r="F401" s="44"/>
      <c r="G401" s="44"/>
      <c r="H401" s="44"/>
      <c r="I401" s="44"/>
      <c r="J401" s="44"/>
      <c r="K401" s="44"/>
      <c r="L401" s="44"/>
      <c r="M401" s="44"/>
      <c r="N401" s="44"/>
      <c r="O401" s="44"/>
      <c r="P401" s="44"/>
      <c r="Q401" s="44"/>
      <c r="R401" s="44"/>
      <c r="S401" s="44"/>
      <c r="T401" s="44"/>
      <c r="U401" s="44"/>
      <c r="V401" s="44"/>
      <c r="W401" s="44"/>
      <c r="X401" s="44"/>
      <c r="Y401" s="44"/>
      <c r="Z401" s="44"/>
    </row>
    <row r="402" spans="1:26" ht="12.75" customHeight="1">
      <c r="A402" s="44"/>
      <c r="B402" s="44"/>
      <c r="C402" s="44"/>
      <c r="D402" s="44"/>
      <c r="E402" s="44"/>
      <c r="F402" s="44"/>
      <c r="G402" s="44"/>
      <c r="H402" s="44"/>
      <c r="I402" s="44"/>
      <c r="J402" s="44"/>
      <c r="K402" s="44"/>
      <c r="L402" s="44"/>
      <c r="M402" s="44"/>
      <c r="N402" s="44"/>
      <c r="O402" s="44"/>
      <c r="P402" s="44"/>
      <c r="Q402" s="44"/>
      <c r="R402" s="44"/>
      <c r="S402" s="44"/>
      <c r="T402" s="44"/>
      <c r="U402" s="44"/>
      <c r="V402" s="44"/>
      <c r="W402" s="44"/>
      <c r="X402" s="44"/>
      <c r="Y402" s="44"/>
      <c r="Z402" s="44"/>
    </row>
    <row r="403" spans="1:26" ht="12.75" customHeight="1">
      <c r="A403" s="44"/>
      <c r="B403" s="44"/>
      <c r="C403" s="44"/>
      <c r="D403" s="44"/>
      <c r="E403" s="44"/>
      <c r="F403" s="44"/>
      <c r="G403" s="44"/>
      <c r="H403" s="44"/>
      <c r="I403" s="44"/>
      <c r="J403" s="44"/>
      <c r="K403" s="44"/>
      <c r="L403" s="44"/>
      <c r="M403" s="44"/>
      <c r="N403" s="44"/>
      <c r="O403" s="44"/>
      <c r="P403" s="44"/>
      <c r="Q403" s="44"/>
      <c r="R403" s="44"/>
      <c r="S403" s="44"/>
      <c r="T403" s="44"/>
      <c r="U403" s="44"/>
      <c r="V403" s="44"/>
      <c r="W403" s="44"/>
      <c r="X403" s="44"/>
      <c r="Y403" s="44"/>
      <c r="Z403" s="44"/>
    </row>
    <row r="404" spans="1:26" ht="12.75" customHeight="1">
      <c r="A404" s="44"/>
      <c r="B404" s="44"/>
      <c r="C404" s="44"/>
      <c r="D404" s="44"/>
      <c r="E404" s="44"/>
      <c r="F404" s="44"/>
      <c r="G404" s="44"/>
      <c r="H404" s="44"/>
      <c r="I404" s="44"/>
      <c r="J404" s="44"/>
      <c r="K404" s="44"/>
      <c r="L404" s="44"/>
      <c r="M404" s="44"/>
      <c r="N404" s="44"/>
      <c r="O404" s="44"/>
      <c r="P404" s="44"/>
      <c r="Q404" s="44"/>
      <c r="R404" s="44"/>
      <c r="S404" s="44"/>
      <c r="T404" s="44"/>
      <c r="U404" s="44"/>
      <c r="V404" s="44"/>
      <c r="W404" s="44"/>
      <c r="X404" s="44"/>
      <c r="Y404" s="44"/>
      <c r="Z404" s="44"/>
    </row>
    <row r="405" spans="1:26" ht="12.75" customHeight="1">
      <c r="A405" s="44"/>
      <c r="B405" s="44"/>
      <c r="C405" s="44"/>
      <c r="D405" s="44"/>
      <c r="E405" s="44"/>
      <c r="F405" s="44"/>
      <c r="G405" s="44"/>
      <c r="H405" s="44"/>
      <c r="I405" s="44"/>
      <c r="J405" s="44"/>
      <c r="K405" s="44"/>
      <c r="L405" s="44"/>
      <c r="M405" s="44"/>
      <c r="N405" s="44"/>
      <c r="O405" s="44"/>
      <c r="P405" s="44"/>
      <c r="Q405" s="44"/>
      <c r="R405" s="44"/>
      <c r="S405" s="44"/>
      <c r="T405" s="44"/>
      <c r="U405" s="44"/>
      <c r="V405" s="44"/>
      <c r="W405" s="44"/>
      <c r="X405" s="44"/>
      <c r="Y405" s="44"/>
      <c r="Z405" s="44"/>
    </row>
    <row r="406" spans="1:26" ht="12.75" customHeight="1">
      <c r="A406" s="44"/>
      <c r="B406" s="44"/>
      <c r="C406" s="44"/>
      <c r="D406" s="44"/>
      <c r="E406" s="44"/>
      <c r="F406" s="44"/>
      <c r="G406" s="44"/>
      <c r="H406" s="44"/>
      <c r="I406" s="44"/>
      <c r="J406" s="44"/>
      <c r="K406" s="44"/>
      <c r="L406" s="44"/>
      <c r="M406" s="44"/>
      <c r="N406" s="44"/>
      <c r="O406" s="44"/>
      <c r="P406" s="44"/>
      <c r="Q406" s="44"/>
      <c r="R406" s="44"/>
      <c r="S406" s="44"/>
      <c r="T406" s="44"/>
      <c r="U406" s="44"/>
      <c r="V406" s="44"/>
      <c r="W406" s="44"/>
      <c r="X406" s="44"/>
      <c r="Y406" s="44"/>
      <c r="Z406" s="44"/>
    </row>
    <row r="407" spans="1:26" ht="12.75" customHeight="1">
      <c r="A407" s="44"/>
      <c r="B407" s="44"/>
      <c r="C407" s="44"/>
      <c r="D407" s="44"/>
      <c r="E407" s="44"/>
      <c r="F407" s="44"/>
      <c r="G407" s="44"/>
      <c r="H407" s="44"/>
      <c r="I407" s="44"/>
      <c r="J407" s="44"/>
      <c r="K407" s="44"/>
      <c r="L407" s="44"/>
      <c r="M407" s="44"/>
      <c r="N407" s="44"/>
      <c r="O407" s="44"/>
      <c r="P407" s="44"/>
      <c r="Q407" s="44"/>
      <c r="R407" s="44"/>
      <c r="S407" s="44"/>
      <c r="T407" s="44"/>
      <c r="U407" s="44"/>
      <c r="V407" s="44"/>
      <c r="W407" s="44"/>
      <c r="X407" s="44"/>
      <c r="Y407" s="44"/>
      <c r="Z407" s="44"/>
    </row>
    <row r="408" spans="1:26" ht="12.75" customHeight="1">
      <c r="A408" s="44"/>
      <c r="B408" s="44"/>
      <c r="C408" s="44"/>
      <c r="D408" s="44"/>
      <c r="E408" s="44"/>
      <c r="F408" s="44"/>
      <c r="G408" s="44"/>
      <c r="H408" s="44"/>
      <c r="I408" s="44"/>
      <c r="J408" s="44"/>
      <c r="K408" s="44"/>
      <c r="L408" s="44"/>
      <c r="M408" s="44"/>
      <c r="N408" s="44"/>
      <c r="O408" s="44"/>
      <c r="P408" s="44"/>
      <c r="Q408" s="44"/>
      <c r="R408" s="44"/>
      <c r="S408" s="44"/>
      <c r="T408" s="44"/>
      <c r="U408" s="44"/>
      <c r="V408" s="44"/>
      <c r="W408" s="44"/>
      <c r="X408" s="44"/>
      <c r="Y408" s="44"/>
      <c r="Z408" s="44"/>
    </row>
    <row r="409" spans="1:26" ht="12.75" customHeight="1">
      <c r="A409" s="44"/>
      <c r="B409" s="44"/>
      <c r="C409" s="44"/>
      <c r="D409" s="44"/>
      <c r="E409" s="44"/>
      <c r="F409" s="44"/>
      <c r="G409" s="44"/>
      <c r="H409" s="44"/>
      <c r="I409" s="44"/>
      <c r="J409" s="44"/>
      <c r="K409" s="44"/>
      <c r="L409" s="44"/>
      <c r="M409" s="44"/>
      <c r="N409" s="44"/>
      <c r="O409" s="44"/>
      <c r="P409" s="44"/>
      <c r="Q409" s="44"/>
      <c r="R409" s="44"/>
      <c r="S409" s="44"/>
      <c r="T409" s="44"/>
      <c r="U409" s="44"/>
      <c r="V409" s="44"/>
      <c r="W409" s="44"/>
      <c r="X409" s="44"/>
      <c r="Y409" s="44"/>
      <c r="Z409" s="44"/>
    </row>
    <row r="410" spans="1:26" ht="12.75" customHeight="1">
      <c r="A410" s="44"/>
      <c r="B410" s="44"/>
      <c r="C410" s="44"/>
      <c r="D410" s="44"/>
      <c r="E410" s="44"/>
      <c r="F410" s="44"/>
      <c r="G410" s="44"/>
      <c r="H410" s="44"/>
      <c r="I410" s="44"/>
      <c r="J410" s="44"/>
      <c r="K410" s="44"/>
      <c r="L410" s="44"/>
      <c r="M410" s="44"/>
      <c r="N410" s="44"/>
      <c r="O410" s="44"/>
      <c r="P410" s="44"/>
      <c r="Q410" s="44"/>
      <c r="R410" s="44"/>
      <c r="S410" s="44"/>
      <c r="T410" s="44"/>
      <c r="U410" s="44"/>
      <c r="V410" s="44"/>
      <c r="W410" s="44"/>
      <c r="X410" s="44"/>
      <c r="Y410" s="44"/>
      <c r="Z410" s="44"/>
    </row>
    <row r="411" spans="1:26" ht="12.75" customHeight="1">
      <c r="A411" s="44"/>
      <c r="B411" s="44"/>
      <c r="C411" s="44"/>
      <c r="D411" s="44"/>
      <c r="E411" s="44"/>
      <c r="F411" s="44"/>
      <c r="G411" s="44"/>
      <c r="H411" s="44"/>
      <c r="I411" s="44"/>
      <c r="J411" s="44"/>
      <c r="K411" s="44"/>
      <c r="L411" s="44"/>
      <c r="M411" s="44"/>
      <c r="N411" s="44"/>
      <c r="O411" s="44"/>
      <c r="P411" s="44"/>
      <c r="Q411" s="44"/>
      <c r="R411" s="44"/>
      <c r="S411" s="44"/>
      <c r="T411" s="44"/>
      <c r="U411" s="44"/>
      <c r="V411" s="44"/>
      <c r="W411" s="44"/>
      <c r="X411" s="44"/>
      <c r="Y411" s="44"/>
      <c r="Z411" s="44"/>
    </row>
    <row r="412" spans="1:26" ht="12.75" customHeight="1">
      <c r="A412" s="44"/>
      <c r="B412" s="44"/>
      <c r="C412" s="44"/>
      <c r="D412" s="44"/>
      <c r="E412" s="44"/>
      <c r="F412" s="44"/>
      <c r="G412" s="44"/>
      <c r="H412" s="44"/>
      <c r="I412" s="44"/>
      <c r="J412" s="44"/>
      <c r="K412" s="44"/>
      <c r="L412" s="44"/>
      <c r="M412" s="44"/>
      <c r="N412" s="44"/>
      <c r="O412" s="44"/>
      <c r="P412" s="44"/>
      <c r="Q412" s="44"/>
      <c r="R412" s="44"/>
      <c r="S412" s="44"/>
      <c r="T412" s="44"/>
      <c r="U412" s="44"/>
      <c r="V412" s="44"/>
      <c r="W412" s="44"/>
      <c r="X412" s="44"/>
      <c r="Y412" s="44"/>
      <c r="Z412" s="44"/>
    </row>
    <row r="413" spans="1:26" ht="12.75" customHeight="1">
      <c r="A413" s="44"/>
      <c r="B413" s="44"/>
      <c r="C413" s="44"/>
      <c r="D413" s="44"/>
      <c r="E413" s="44"/>
      <c r="F413" s="44"/>
      <c r="G413" s="44"/>
      <c r="H413" s="44"/>
      <c r="I413" s="44"/>
      <c r="J413" s="44"/>
      <c r="K413" s="44"/>
      <c r="L413" s="44"/>
      <c r="M413" s="44"/>
      <c r="N413" s="44"/>
      <c r="O413" s="44"/>
      <c r="P413" s="44"/>
      <c r="Q413" s="44"/>
      <c r="R413" s="44"/>
      <c r="S413" s="44"/>
      <c r="T413" s="44"/>
      <c r="U413" s="44"/>
      <c r="V413" s="44"/>
      <c r="W413" s="44"/>
      <c r="X413" s="44"/>
      <c r="Y413" s="44"/>
      <c r="Z413" s="44"/>
    </row>
    <row r="414" spans="1:26" ht="12.75" customHeight="1">
      <c r="A414" s="44"/>
      <c r="B414" s="44"/>
      <c r="C414" s="44"/>
      <c r="D414" s="44"/>
      <c r="E414" s="44"/>
      <c r="F414" s="44"/>
      <c r="G414" s="44"/>
      <c r="H414" s="44"/>
      <c r="I414" s="44"/>
      <c r="J414" s="44"/>
      <c r="K414" s="44"/>
      <c r="L414" s="44"/>
      <c r="M414" s="44"/>
      <c r="N414" s="44"/>
      <c r="O414" s="44"/>
      <c r="P414" s="44"/>
      <c r="Q414" s="44"/>
      <c r="R414" s="44"/>
      <c r="S414" s="44"/>
      <c r="T414" s="44"/>
      <c r="U414" s="44"/>
      <c r="V414" s="44"/>
      <c r="W414" s="44"/>
      <c r="X414" s="44"/>
      <c r="Y414" s="44"/>
      <c r="Z414" s="44"/>
    </row>
    <row r="415" spans="1:26" ht="12.75" customHeight="1">
      <c r="A415" s="44"/>
      <c r="B415" s="44"/>
      <c r="C415" s="44"/>
      <c r="D415" s="44"/>
      <c r="E415" s="44"/>
      <c r="F415" s="44"/>
      <c r="G415" s="44"/>
      <c r="H415" s="44"/>
      <c r="I415" s="44"/>
      <c r="J415" s="44"/>
      <c r="K415" s="44"/>
      <c r="L415" s="44"/>
      <c r="M415" s="44"/>
      <c r="N415" s="44"/>
      <c r="O415" s="44"/>
      <c r="P415" s="44"/>
      <c r="Q415" s="44"/>
      <c r="R415" s="44"/>
      <c r="S415" s="44"/>
      <c r="T415" s="44"/>
      <c r="U415" s="44"/>
      <c r="V415" s="44"/>
      <c r="W415" s="44"/>
      <c r="X415" s="44"/>
      <c r="Y415" s="44"/>
      <c r="Z415" s="44"/>
    </row>
    <row r="416" spans="1:26" ht="12.75" customHeight="1">
      <c r="A416" s="44"/>
      <c r="B416" s="44"/>
      <c r="C416" s="44"/>
      <c r="D416" s="44"/>
      <c r="E416" s="44"/>
      <c r="F416" s="44"/>
      <c r="G416" s="44"/>
      <c r="H416" s="44"/>
      <c r="I416" s="44"/>
      <c r="J416" s="44"/>
      <c r="K416" s="44"/>
      <c r="L416" s="44"/>
      <c r="M416" s="44"/>
      <c r="N416" s="44"/>
      <c r="O416" s="44"/>
      <c r="P416" s="44"/>
      <c r="Q416" s="44"/>
      <c r="R416" s="44"/>
      <c r="S416" s="44"/>
      <c r="T416" s="44"/>
      <c r="U416" s="44"/>
      <c r="V416" s="44"/>
      <c r="W416" s="44"/>
      <c r="X416" s="44"/>
      <c r="Y416" s="44"/>
      <c r="Z416" s="44"/>
    </row>
    <row r="417" spans="1:26" ht="12.75" customHeight="1">
      <c r="A417" s="44"/>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row>
    <row r="418" spans="1:26" ht="12.75" customHeight="1">
      <c r="A418" s="44"/>
      <c r="B418" s="44"/>
      <c r="C418" s="44"/>
      <c r="D418" s="44"/>
      <c r="E418" s="44"/>
      <c r="F418" s="44"/>
      <c r="G418" s="44"/>
      <c r="H418" s="44"/>
      <c r="I418" s="44"/>
      <c r="J418" s="44"/>
      <c r="K418" s="44"/>
      <c r="L418" s="44"/>
      <c r="M418" s="44"/>
      <c r="N418" s="44"/>
      <c r="O418" s="44"/>
      <c r="P418" s="44"/>
      <c r="Q418" s="44"/>
      <c r="R418" s="44"/>
      <c r="S418" s="44"/>
      <c r="T418" s="44"/>
      <c r="U418" s="44"/>
      <c r="V418" s="44"/>
      <c r="W418" s="44"/>
      <c r="X418" s="44"/>
      <c r="Y418" s="44"/>
      <c r="Z418" s="44"/>
    </row>
    <row r="419" spans="1:26" ht="12.75" customHeight="1">
      <c r="A419" s="44"/>
      <c r="B419" s="44"/>
      <c r="C419" s="44"/>
      <c r="D419" s="44"/>
      <c r="E419" s="44"/>
      <c r="F419" s="44"/>
      <c r="G419" s="44"/>
      <c r="H419" s="44"/>
      <c r="I419" s="44"/>
      <c r="J419" s="44"/>
      <c r="K419" s="44"/>
      <c r="L419" s="44"/>
      <c r="M419" s="44"/>
      <c r="N419" s="44"/>
      <c r="O419" s="44"/>
      <c r="P419" s="44"/>
      <c r="Q419" s="44"/>
      <c r="R419" s="44"/>
      <c r="S419" s="44"/>
      <c r="T419" s="44"/>
      <c r="U419" s="44"/>
      <c r="V419" s="44"/>
      <c r="W419" s="44"/>
      <c r="X419" s="44"/>
      <c r="Y419" s="44"/>
      <c r="Z419" s="44"/>
    </row>
    <row r="420" spans="1:26" ht="12.75" customHeight="1">
      <c r="A420" s="44"/>
      <c r="B420" s="44"/>
      <c r="C420" s="44"/>
      <c r="D420" s="44"/>
      <c r="E420" s="44"/>
      <c r="F420" s="44"/>
      <c r="G420" s="44"/>
      <c r="H420" s="44"/>
      <c r="I420" s="44"/>
      <c r="J420" s="44"/>
      <c r="K420" s="44"/>
      <c r="L420" s="44"/>
      <c r="M420" s="44"/>
      <c r="N420" s="44"/>
      <c r="O420" s="44"/>
      <c r="P420" s="44"/>
      <c r="Q420" s="44"/>
      <c r="R420" s="44"/>
      <c r="S420" s="44"/>
      <c r="T420" s="44"/>
      <c r="U420" s="44"/>
      <c r="V420" s="44"/>
      <c r="W420" s="44"/>
      <c r="X420" s="44"/>
      <c r="Y420" s="44"/>
      <c r="Z420" s="44"/>
    </row>
    <row r="421" spans="1:26" ht="12.75" customHeight="1">
      <c r="A421" s="44"/>
      <c r="B421" s="44"/>
      <c r="C421" s="44"/>
      <c r="D421" s="44"/>
      <c r="E421" s="44"/>
      <c r="F421" s="44"/>
      <c r="G421" s="44"/>
      <c r="H421" s="44"/>
      <c r="I421" s="44"/>
      <c r="J421" s="44"/>
      <c r="K421" s="44"/>
      <c r="L421" s="44"/>
      <c r="M421" s="44"/>
      <c r="N421" s="44"/>
      <c r="O421" s="44"/>
      <c r="P421" s="44"/>
      <c r="Q421" s="44"/>
      <c r="R421" s="44"/>
      <c r="S421" s="44"/>
      <c r="T421" s="44"/>
      <c r="U421" s="44"/>
      <c r="V421" s="44"/>
      <c r="W421" s="44"/>
      <c r="X421" s="44"/>
      <c r="Y421" s="44"/>
      <c r="Z421" s="44"/>
    </row>
    <row r="422" spans="1:26" ht="12.75" customHeight="1">
      <c r="A422" s="44"/>
      <c r="B422" s="44"/>
      <c r="C422" s="44"/>
      <c r="D422" s="44"/>
      <c r="E422" s="44"/>
      <c r="F422" s="44"/>
      <c r="G422" s="44"/>
      <c r="H422" s="44"/>
      <c r="I422" s="44"/>
      <c r="J422" s="44"/>
      <c r="K422" s="44"/>
      <c r="L422" s="44"/>
      <c r="M422" s="44"/>
      <c r="N422" s="44"/>
      <c r="O422" s="44"/>
      <c r="P422" s="44"/>
      <c r="Q422" s="44"/>
      <c r="R422" s="44"/>
      <c r="S422" s="44"/>
      <c r="T422" s="44"/>
      <c r="U422" s="44"/>
      <c r="V422" s="44"/>
      <c r="W422" s="44"/>
      <c r="X422" s="44"/>
      <c r="Y422" s="44"/>
      <c r="Z422" s="44"/>
    </row>
    <row r="423" spans="1:26" ht="12.75" customHeight="1">
      <c r="A423" s="44"/>
      <c r="B423" s="44"/>
      <c r="C423" s="44"/>
      <c r="D423" s="44"/>
      <c r="E423" s="44"/>
      <c r="F423" s="44"/>
      <c r="G423" s="44"/>
      <c r="H423" s="44"/>
      <c r="I423" s="44"/>
      <c r="J423" s="44"/>
      <c r="K423" s="44"/>
      <c r="L423" s="44"/>
      <c r="M423" s="44"/>
      <c r="N423" s="44"/>
      <c r="O423" s="44"/>
      <c r="P423" s="44"/>
      <c r="Q423" s="44"/>
      <c r="R423" s="44"/>
      <c r="S423" s="44"/>
      <c r="T423" s="44"/>
      <c r="U423" s="44"/>
      <c r="V423" s="44"/>
      <c r="W423" s="44"/>
      <c r="X423" s="44"/>
      <c r="Y423" s="44"/>
      <c r="Z423" s="44"/>
    </row>
    <row r="424" spans="1:26" ht="12.75" customHeight="1">
      <c r="A424" s="44"/>
      <c r="B424" s="44"/>
      <c r="C424" s="44"/>
      <c r="D424" s="44"/>
      <c r="E424" s="44"/>
      <c r="F424" s="44"/>
      <c r="G424" s="44"/>
      <c r="H424" s="44"/>
      <c r="I424" s="44"/>
      <c r="J424" s="44"/>
      <c r="K424" s="44"/>
      <c r="L424" s="44"/>
      <c r="M424" s="44"/>
      <c r="N424" s="44"/>
      <c r="O424" s="44"/>
      <c r="P424" s="44"/>
      <c r="Q424" s="44"/>
      <c r="R424" s="44"/>
      <c r="S424" s="44"/>
      <c r="T424" s="44"/>
      <c r="U424" s="44"/>
      <c r="V424" s="44"/>
      <c r="W424" s="44"/>
      <c r="X424" s="44"/>
      <c r="Y424" s="44"/>
      <c r="Z424" s="44"/>
    </row>
    <row r="425" spans="1:26" ht="12.75" customHeight="1">
      <c r="A425" s="44"/>
      <c r="B425" s="44"/>
      <c r="C425" s="44"/>
      <c r="D425" s="44"/>
      <c r="E425" s="44"/>
      <c r="F425" s="44"/>
      <c r="G425" s="44"/>
      <c r="H425" s="44"/>
      <c r="I425" s="44"/>
      <c r="J425" s="44"/>
      <c r="K425" s="44"/>
      <c r="L425" s="44"/>
      <c r="M425" s="44"/>
      <c r="N425" s="44"/>
      <c r="O425" s="44"/>
      <c r="P425" s="44"/>
      <c r="Q425" s="44"/>
      <c r="R425" s="44"/>
      <c r="S425" s="44"/>
      <c r="T425" s="44"/>
      <c r="U425" s="44"/>
      <c r="V425" s="44"/>
      <c r="W425" s="44"/>
      <c r="X425" s="44"/>
      <c r="Y425" s="44"/>
      <c r="Z425" s="44"/>
    </row>
    <row r="426" spans="1:26" ht="12.75" customHeight="1">
      <c r="A426" s="44"/>
      <c r="B426" s="44"/>
      <c r="C426" s="44"/>
      <c r="D426" s="44"/>
      <c r="E426" s="44"/>
      <c r="F426" s="44"/>
      <c r="G426" s="44"/>
      <c r="H426" s="44"/>
      <c r="I426" s="44"/>
      <c r="J426" s="44"/>
      <c r="K426" s="44"/>
      <c r="L426" s="44"/>
      <c r="M426" s="44"/>
      <c r="N426" s="44"/>
      <c r="O426" s="44"/>
      <c r="P426" s="44"/>
      <c r="Q426" s="44"/>
      <c r="R426" s="44"/>
      <c r="S426" s="44"/>
      <c r="T426" s="44"/>
      <c r="U426" s="44"/>
      <c r="V426" s="44"/>
      <c r="W426" s="44"/>
      <c r="X426" s="44"/>
      <c r="Y426" s="44"/>
      <c r="Z426" s="44"/>
    </row>
    <row r="427" spans="1:26" ht="12.75" customHeight="1">
      <c r="A427" s="44"/>
      <c r="B427" s="44"/>
      <c r="C427" s="44"/>
      <c r="D427" s="44"/>
      <c r="E427" s="44"/>
      <c r="F427" s="44"/>
      <c r="G427" s="44"/>
      <c r="H427" s="44"/>
      <c r="I427" s="44"/>
      <c r="J427" s="44"/>
      <c r="K427" s="44"/>
      <c r="L427" s="44"/>
      <c r="M427" s="44"/>
      <c r="N427" s="44"/>
      <c r="O427" s="44"/>
      <c r="P427" s="44"/>
      <c r="Q427" s="44"/>
      <c r="R427" s="44"/>
      <c r="S427" s="44"/>
      <c r="T427" s="44"/>
      <c r="U427" s="44"/>
      <c r="V427" s="44"/>
      <c r="W427" s="44"/>
      <c r="X427" s="44"/>
      <c r="Y427" s="44"/>
      <c r="Z427" s="44"/>
    </row>
    <row r="428" spans="1:26" ht="12.75" customHeight="1">
      <c r="A428" s="44"/>
      <c r="B428" s="44"/>
      <c r="C428" s="44"/>
      <c r="D428" s="44"/>
      <c r="E428" s="44"/>
      <c r="F428" s="44"/>
      <c r="G428" s="44"/>
      <c r="H428" s="44"/>
      <c r="I428" s="44"/>
      <c r="J428" s="44"/>
      <c r="K428" s="44"/>
      <c r="L428" s="44"/>
      <c r="M428" s="44"/>
      <c r="N428" s="44"/>
      <c r="O428" s="44"/>
      <c r="P428" s="44"/>
      <c r="Q428" s="44"/>
      <c r="R428" s="44"/>
      <c r="S428" s="44"/>
      <c r="T428" s="44"/>
      <c r="U428" s="44"/>
      <c r="V428" s="44"/>
      <c r="W428" s="44"/>
      <c r="X428" s="44"/>
      <c r="Y428" s="44"/>
      <c r="Z428" s="44"/>
    </row>
    <row r="429" spans="1:26" ht="12.75" customHeight="1">
      <c r="A429" s="44"/>
      <c r="B429" s="44"/>
      <c r="C429" s="44"/>
      <c r="D429" s="44"/>
      <c r="E429" s="44"/>
      <c r="F429" s="44"/>
      <c r="G429" s="44"/>
      <c r="H429" s="44"/>
      <c r="I429" s="44"/>
      <c r="J429" s="44"/>
      <c r="K429" s="44"/>
      <c r="L429" s="44"/>
      <c r="M429" s="44"/>
      <c r="N429" s="44"/>
      <c r="O429" s="44"/>
      <c r="P429" s="44"/>
      <c r="Q429" s="44"/>
      <c r="R429" s="44"/>
      <c r="S429" s="44"/>
      <c r="T429" s="44"/>
      <c r="U429" s="44"/>
      <c r="V429" s="44"/>
      <c r="W429" s="44"/>
      <c r="X429" s="44"/>
      <c r="Y429" s="44"/>
      <c r="Z429" s="44"/>
    </row>
    <row r="430" spans="1:26" ht="12.75" customHeight="1">
      <c r="A430" s="44"/>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row>
    <row r="431" spans="1:26" ht="12.75" customHeight="1">
      <c r="A431" s="44"/>
      <c r="B431" s="44"/>
      <c r="C431" s="44"/>
      <c r="D431" s="44"/>
      <c r="E431" s="44"/>
      <c r="F431" s="44"/>
      <c r="G431" s="44"/>
      <c r="H431" s="44"/>
      <c r="I431" s="44"/>
      <c r="J431" s="44"/>
      <c r="K431" s="44"/>
      <c r="L431" s="44"/>
      <c r="M431" s="44"/>
      <c r="N431" s="44"/>
      <c r="O431" s="44"/>
      <c r="P431" s="44"/>
      <c r="Q431" s="44"/>
      <c r="R431" s="44"/>
      <c r="S431" s="44"/>
      <c r="T431" s="44"/>
      <c r="U431" s="44"/>
      <c r="V431" s="44"/>
      <c r="W431" s="44"/>
      <c r="X431" s="44"/>
      <c r="Y431" s="44"/>
      <c r="Z431" s="44"/>
    </row>
    <row r="432" spans="1:26" ht="12.75" customHeight="1">
      <c r="A432" s="44"/>
      <c r="B432" s="44"/>
      <c r="C432" s="44"/>
      <c r="D432" s="44"/>
      <c r="E432" s="44"/>
      <c r="F432" s="44"/>
      <c r="G432" s="44"/>
      <c r="H432" s="44"/>
      <c r="I432" s="44"/>
      <c r="J432" s="44"/>
      <c r="K432" s="44"/>
      <c r="L432" s="44"/>
      <c r="M432" s="44"/>
      <c r="N432" s="44"/>
      <c r="O432" s="44"/>
      <c r="P432" s="44"/>
      <c r="Q432" s="44"/>
      <c r="R432" s="44"/>
      <c r="S432" s="44"/>
      <c r="T432" s="44"/>
      <c r="U432" s="44"/>
      <c r="V432" s="44"/>
      <c r="W432" s="44"/>
      <c r="X432" s="44"/>
      <c r="Y432" s="44"/>
      <c r="Z432" s="44"/>
    </row>
    <row r="433" spans="1:26" ht="12.75" customHeight="1">
      <c r="A433" s="44"/>
      <c r="B433" s="44"/>
      <c r="C433" s="44"/>
      <c r="D433" s="44"/>
      <c r="E433" s="44"/>
      <c r="F433" s="44"/>
      <c r="G433" s="44"/>
      <c r="H433" s="44"/>
      <c r="I433" s="44"/>
      <c r="J433" s="44"/>
      <c r="K433" s="44"/>
      <c r="L433" s="44"/>
      <c r="M433" s="44"/>
      <c r="N433" s="44"/>
      <c r="O433" s="44"/>
      <c r="P433" s="44"/>
      <c r="Q433" s="44"/>
      <c r="R433" s="44"/>
      <c r="S433" s="44"/>
      <c r="T433" s="44"/>
      <c r="U433" s="44"/>
      <c r="V433" s="44"/>
      <c r="W433" s="44"/>
      <c r="X433" s="44"/>
      <c r="Y433" s="44"/>
      <c r="Z433" s="44"/>
    </row>
    <row r="434" spans="1:26" ht="12.75" customHeight="1">
      <c r="A434" s="44"/>
      <c r="B434" s="44"/>
      <c r="C434" s="44"/>
      <c r="D434" s="44"/>
      <c r="E434" s="44"/>
      <c r="F434" s="44"/>
      <c r="G434" s="44"/>
      <c r="H434" s="44"/>
      <c r="I434" s="44"/>
      <c r="J434" s="44"/>
      <c r="K434" s="44"/>
      <c r="L434" s="44"/>
      <c r="M434" s="44"/>
      <c r="N434" s="44"/>
      <c r="O434" s="44"/>
      <c r="P434" s="44"/>
      <c r="Q434" s="44"/>
      <c r="R434" s="44"/>
      <c r="S434" s="44"/>
      <c r="T434" s="44"/>
      <c r="U434" s="44"/>
      <c r="V434" s="44"/>
      <c r="W434" s="44"/>
      <c r="X434" s="44"/>
      <c r="Y434" s="44"/>
      <c r="Z434" s="44"/>
    </row>
    <row r="435" spans="1:26" ht="12.75" customHeight="1">
      <c r="A435" s="44"/>
      <c r="B435" s="44"/>
      <c r="C435" s="44"/>
      <c r="D435" s="44"/>
      <c r="E435" s="44"/>
      <c r="F435" s="44"/>
      <c r="G435" s="44"/>
      <c r="H435" s="44"/>
      <c r="I435" s="44"/>
      <c r="J435" s="44"/>
      <c r="K435" s="44"/>
      <c r="L435" s="44"/>
      <c r="M435" s="44"/>
      <c r="N435" s="44"/>
      <c r="O435" s="44"/>
      <c r="P435" s="44"/>
      <c r="Q435" s="44"/>
      <c r="R435" s="44"/>
      <c r="S435" s="44"/>
      <c r="T435" s="44"/>
      <c r="U435" s="44"/>
      <c r="V435" s="44"/>
      <c r="W435" s="44"/>
      <c r="X435" s="44"/>
      <c r="Y435" s="44"/>
      <c r="Z435" s="44"/>
    </row>
    <row r="436" spans="1:26" ht="12.75" customHeight="1">
      <c r="A436" s="44"/>
      <c r="B436" s="44"/>
      <c r="C436" s="44"/>
      <c r="D436" s="44"/>
      <c r="E436" s="44"/>
      <c r="F436" s="44"/>
      <c r="G436" s="44"/>
      <c r="H436" s="44"/>
      <c r="I436" s="44"/>
      <c r="J436" s="44"/>
      <c r="K436" s="44"/>
      <c r="L436" s="44"/>
      <c r="M436" s="44"/>
      <c r="N436" s="44"/>
      <c r="O436" s="44"/>
      <c r="P436" s="44"/>
      <c r="Q436" s="44"/>
      <c r="R436" s="44"/>
      <c r="S436" s="44"/>
      <c r="T436" s="44"/>
      <c r="U436" s="44"/>
      <c r="V436" s="44"/>
      <c r="W436" s="44"/>
      <c r="X436" s="44"/>
      <c r="Y436" s="44"/>
      <c r="Z436" s="44"/>
    </row>
    <row r="437" spans="1:26" ht="12.75" customHeight="1">
      <c r="A437" s="44"/>
      <c r="B437" s="44"/>
      <c r="C437" s="44"/>
      <c r="D437" s="44"/>
      <c r="E437" s="44"/>
      <c r="F437" s="44"/>
      <c r="G437" s="44"/>
      <c r="H437" s="44"/>
      <c r="I437" s="44"/>
      <c r="J437" s="44"/>
      <c r="K437" s="44"/>
      <c r="L437" s="44"/>
      <c r="M437" s="44"/>
      <c r="N437" s="44"/>
      <c r="O437" s="44"/>
      <c r="P437" s="44"/>
      <c r="Q437" s="44"/>
      <c r="R437" s="44"/>
      <c r="S437" s="44"/>
      <c r="T437" s="44"/>
      <c r="U437" s="44"/>
      <c r="V437" s="44"/>
      <c r="W437" s="44"/>
      <c r="X437" s="44"/>
      <c r="Y437" s="44"/>
      <c r="Z437" s="44"/>
    </row>
    <row r="438" spans="1:26" ht="12.75" customHeight="1">
      <c r="A438" s="44"/>
      <c r="B438" s="44"/>
      <c r="C438" s="44"/>
      <c r="D438" s="44"/>
      <c r="E438" s="44"/>
      <c r="F438" s="44"/>
      <c r="G438" s="44"/>
      <c r="H438" s="44"/>
      <c r="I438" s="44"/>
      <c r="J438" s="44"/>
      <c r="K438" s="44"/>
      <c r="L438" s="44"/>
      <c r="M438" s="44"/>
      <c r="N438" s="44"/>
      <c r="O438" s="44"/>
      <c r="P438" s="44"/>
      <c r="Q438" s="44"/>
      <c r="R438" s="44"/>
      <c r="S438" s="44"/>
      <c r="T438" s="44"/>
      <c r="U438" s="44"/>
      <c r="V438" s="44"/>
      <c r="W438" s="44"/>
      <c r="X438" s="44"/>
      <c r="Y438" s="44"/>
      <c r="Z438" s="44"/>
    </row>
    <row r="439" spans="1:26" ht="12.75" customHeight="1">
      <c r="A439" s="44"/>
      <c r="B439" s="44"/>
      <c r="C439" s="44"/>
      <c r="D439" s="44"/>
      <c r="E439" s="44"/>
      <c r="F439" s="44"/>
      <c r="G439" s="44"/>
      <c r="H439" s="44"/>
      <c r="I439" s="44"/>
      <c r="J439" s="44"/>
      <c r="K439" s="44"/>
      <c r="L439" s="44"/>
      <c r="M439" s="44"/>
      <c r="N439" s="44"/>
      <c r="O439" s="44"/>
      <c r="P439" s="44"/>
      <c r="Q439" s="44"/>
      <c r="R439" s="44"/>
      <c r="S439" s="44"/>
      <c r="T439" s="44"/>
      <c r="U439" s="44"/>
      <c r="V439" s="44"/>
      <c r="W439" s="44"/>
      <c r="X439" s="44"/>
      <c r="Y439" s="44"/>
      <c r="Z439" s="44"/>
    </row>
    <row r="440" spans="1:26" ht="12.75" customHeight="1">
      <c r="A440" s="44"/>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row>
    <row r="441" spans="1:26" ht="12.75" customHeight="1">
      <c r="A441" s="44"/>
      <c r="B441" s="44"/>
      <c r="C441" s="44"/>
      <c r="D441" s="44"/>
      <c r="E441" s="44"/>
      <c r="F441" s="44"/>
      <c r="G441" s="44"/>
      <c r="H441" s="44"/>
      <c r="I441" s="44"/>
      <c r="J441" s="44"/>
      <c r="K441" s="44"/>
      <c r="L441" s="44"/>
      <c r="M441" s="44"/>
      <c r="N441" s="44"/>
      <c r="O441" s="44"/>
      <c r="P441" s="44"/>
      <c r="Q441" s="44"/>
      <c r="R441" s="44"/>
      <c r="S441" s="44"/>
      <c r="T441" s="44"/>
      <c r="U441" s="44"/>
      <c r="V441" s="44"/>
      <c r="W441" s="44"/>
      <c r="X441" s="44"/>
      <c r="Y441" s="44"/>
      <c r="Z441" s="44"/>
    </row>
    <row r="442" spans="1:26" ht="12.75" customHeight="1">
      <c r="A442" s="44"/>
      <c r="B442" s="44"/>
      <c r="C442" s="44"/>
      <c r="D442" s="44"/>
      <c r="E442" s="44"/>
      <c r="F442" s="44"/>
      <c r="G442" s="44"/>
      <c r="H442" s="44"/>
      <c r="I442" s="44"/>
      <c r="J442" s="44"/>
      <c r="K442" s="44"/>
      <c r="L442" s="44"/>
      <c r="M442" s="44"/>
      <c r="N442" s="44"/>
      <c r="O442" s="44"/>
      <c r="P442" s="44"/>
      <c r="Q442" s="44"/>
      <c r="R442" s="44"/>
      <c r="S442" s="44"/>
      <c r="T442" s="44"/>
      <c r="U442" s="44"/>
      <c r="V442" s="44"/>
      <c r="W442" s="44"/>
      <c r="X442" s="44"/>
      <c r="Y442" s="44"/>
      <c r="Z442" s="44"/>
    </row>
    <row r="443" spans="1:26" ht="12.75" customHeight="1">
      <c r="A443" s="44"/>
      <c r="B443" s="44"/>
      <c r="C443" s="44"/>
      <c r="D443" s="44"/>
      <c r="E443" s="44"/>
      <c r="F443" s="44"/>
      <c r="G443" s="44"/>
      <c r="H443" s="44"/>
      <c r="I443" s="44"/>
      <c r="J443" s="44"/>
      <c r="K443" s="44"/>
      <c r="L443" s="44"/>
      <c r="M443" s="44"/>
      <c r="N443" s="44"/>
      <c r="O443" s="44"/>
      <c r="P443" s="44"/>
      <c r="Q443" s="44"/>
      <c r="R443" s="44"/>
      <c r="S443" s="44"/>
      <c r="T443" s="44"/>
      <c r="U443" s="44"/>
      <c r="V443" s="44"/>
      <c r="W443" s="44"/>
      <c r="X443" s="44"/>
      <c r="Y443" s="44"/>
      <c r="Z443" s="44"/>
    </row>
    <row r="444" spans="1:26" ht="12.75" customHeight="1">
      <c r="A444" s="44"/>
      <c r="B444" s="44"/>
      <c r="C444" s="44"/>
      <c r="D444" s="44"/>
      <c r="E444" s="44"/>
      <c r="F444" s="44"/>
      <c r="G444" s="44"/>
      <c r="H444" s="44"/>
      <c r="I444" s="44"/>
      <c r="J444" s="44"/>
      <c r="K444" s="44"/>
      <c r="L444" s="44"/>
      <c r="M444" s="44"/>
      <c r="N444" s="44"/>
      <c r="O444" s="44"/>
      <c r="P444" s="44"/>
      <c r="Q444" s="44"/>
      <c r="R444" s="44"/>
      <c r="S444" s="44"/>
      <c r="T444" s="44"/>
      <c r="U444" s="44"/>
      <c r="V444" s="44"/>
      <c r="W444" s="44"/>
      <c r="X444" s="44"/>
      <c r="Y444" s="44"/>
      <c r="Z444" s="44"/>
    </row>
    <row r="445" spans="1:26" ht="12.75" customHeight="1">
      <c r="A445" s="44"/>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row>
    <row r="446" spans="1:26" ht="12.75" customHeight="1">
      <c r="A446" s="44"/>
      <c r="B446" s="44"/>
      <c r="C446" s="44"/>
      <c r="D446" s="44"/>
      <c r="E446" s="44"/>
      <c r="F446" s="44"/>
      <c r="G446" s="44"/>
      <c r="H446" s="44"/>
      <c r="I446" s="44"/>
      <c r="J446" s="44"/>
      <c r="K446" s="44"/>
      <c r="L446" s="44"/>
      <c r="M446" s="44"/>
      <c r="N446" s="44"/>
      <c r="O446" s="44"/>
      <c r="P446" s="44"/>
      <c r="Q446" s="44"/>
      <c r="R446" s="44"/>
      <c r="S446" s="44"/>
      <c r="T446" s="44"/>
      <c r="U446" s="44"/>
      <c r="V446" s="44"/>
      <c r="W446" s="44"/>
      <c r="X446" s="44"/>
      <c r="Y446" s="44"/>
      <c r="Z446" s="44"/>
    </row>
    <row r="447" spans="1:26" ht="12.75" customHeight="1">
      <c r="A447" s="44"/>
      <c r="B447" s="44"/>
      <c r="C447" s="44"/>
      <c r="D447" s="44"/>
      <c r="E447" s="44"/>
      <c r="F447" s="44"/>
      <c r="G447" s="44"/>
      <c r="H447" s="44"/>
      <c r="I447" s="44"/>
      <c r="J447" s="44"/>
      <c r="K447" s="44"/>
      <c r="L447" s="44"/>
      <c r="M447" s="44"/>
      <c r="N447" s="44"/>
      <c r="O447" s="44"/>
      <c r="P447" s="44"/>
      <c r="Q447" s="44"/>
      <c r="R447" s="44"/>
      <c r="S447" s="44"/>
      <c r="T447" s="44"/>
      <c r="U447" s="44"/>
      <c r="V447" s="44"/>
      <c r="W447" s="44"/>
      <c r="X447" s="44"/>
      <c r="Y447" s="44"/>
      <c r="Z447" s="44"/>
    </row>
    <row r="448" spans="1:26" ht="12.75" customHeight="1">
      <c r="A448" s="44"/>
      <c r="B448" s="44"/>
      <c r="C448" s="44"/>
      <c r="D448" s="44"/>
      <c r="E448" s="44"/>
      <c r="F448" s="44"/>
      <c r="G448" s="44"/>
      <c r="H448" s="44"/>
      <c r="I448" s="44"/>
      <c r="J448" s="44"/>
      <c r="K448" s="44"/>
      <c r="L448" s="44"/>
      <c r="M448" s="44"/>
      <c r="N448" s="44"/>
      <c r="O448" s="44"/>
      <c r="P448" s="44"/>
      <c r="Q448" s="44"/>
      <c r="R448" s="44"/>
      <c r="S448" s="44"/>
      <c r="T448" s="44"/>
      <c r="U448" s="44"/>
      <c r="V448" s="44"/>
      <c r="W448" s="44"/>
      <c r="X448" s="44"/>
      <c r="Y448" s="44"/>
      <c r="Z448" s="44"/>
    </row>
    <row r="449" spans="1:26" ht="12.75" customHeight="1">
      <c r="A449" s="44"/>
      <c r="B449" s="44"/>
      <c r="C449" s="44"/>
      <c r="D449" s="44"/>
      <c r="E449" s="44"/>
      <c r="F449" s="44"/>
      <c r="G449" s="44"/>
      <c r="H449" s="44"/>
      <c r="I449" s="44"/>
      <c r="J449" s="44"/>
      <c r="K449" s="44"/>
      <c r="L449" s="44"/>
      <c r="M449" s="44"/>
      <c r="N449" s="44"/>
      <c r="O449" s="44"/>
      <c r="P449" s="44"/>
      <c r="Q449" s="44"/>
      <c r="R449" s="44"/>
      <c r="S449" s="44"/>
      <c r="T449" s="44"/>
      <c r="U449" s="44"/>
      <c r="V449" s="44"/>
      <c r="W449" s="44"/>
      <c r="X449" s="44"/>
      <c r="Y449" s="44"/>
      <c r="Z449" s="44"/>
    </row>
    <row r="450" spans="1:26" ht="12.75" customHeight="1">
      <c r="A450" s="44"/>
      <c r="B450" s="44"/>
      <c r="C450" s="44"/>
      <c r="D450" s="44"/>
      <c r="E450" s="44"/>
      <c r="F450" s="44"/>
      <c r="G450" s="44"/>
      <c r="H450" s="44"/>
      <c r="I450" s="44"/>
      <c r="J450" s="44"/>
      <c r="K450" s="44"/>
      <c r="L450" s="44"/>
      <c r="M450" s="44"/>
      <c r="N450" s="44"/>
      <c r="O450" s="44"/>
      <c r="P450" s="44"/>
      <c r="Q450" s="44"/>
      <c r="R450" s="44"/>
      <c r="S450" s="44"/>
      <c r="T450" s="44"/>
      <c r="U450" s="44"/>
      <c r="V450" s="44"/>
      <c r="W450" s="44"/>
      <c r="X450" s="44"/>
      <c r="Y450" s="44"/>
      <c r="Z450" s="44"/>
    </row>
    <row r="451" spans="1:26" ht="12.75" customHeight="1">
      <c r="A451" s="44"/>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row>
    <row r="452" spans="1:26" ht="12.75" customHeight="1">
      <c r="A452" s="44"/>
      <c r="B452" s="44"/>
      <c r="C452" s="44"/>
      <c r="D452" s="44"/>
      <c r="E452" s="44"/>
      <c r="F452" s="44"/>
      <c r="G452" s="44"/>
      <c r="H452" s="44"/>
      <c r="I452" s="44"/>
      <c r="J452" s="44"/>
      <c r="K452" s="44"/>
      <c r="L452" s="44"/>
      <c r="M452" s="44"/>
      <c r="N452" s="44"/>
      <c r="O452" s="44"/>
      <c r="P452" s="44"/>
      <c r="Q452" s="44"/>
      <c r="R452" s="44"/>
      <c r="S452" s="44"/>
      <c r="T452" s="44"/>
      <c r="U452" s="44"/>
      <c r="V452" s="44"/>
      <c r="W452" s="44"/>
      <c r="X452" s="44"/>
      <c r="Y452" s="44"/>
      <c r="Z452" s="44"/>
    </row>
    <row r="453" spans="1:26" ht="12.75" customHeight="1">
      <c r="A453" s="44"/>
      <c r="B453" s="44"/>
      <c r="C453" s="44"/>
      <c r="D453" s="44"/>
      <c r="E453" s="44"/>
      <c r="F453" s="44"/>
      <c r="G453" s="44"/>
      <c r="H453" s="44"/>
      <c r="I453" s="44"/>
      <c r="J453" s="44"/>
      <c r="K453" s="44"/>
      <c r="L453" s="44"/>
      <c r="M453" s="44"/>
      <c r="N453" s="44"/>
      <c r="O453" s="44"/>
      <c r="P453" s="44"/>
      <c r="Q453" s="44"/>
      <c r="R453" s="44"/>
      <c r="S453" s="44"/>
      <c r="T453" s="44"/>
      <c r="U453" s="44"/>
      <c r="V453" s="44"/>
      <c r="W453" s="44"/>
      <c r="X453" s="44"/>
      <c r="Y453" s="44"/>
      <c r="Z453" s="44"/>
    </row>
    <row r="454" spans="1:26" ht="12.75" customHeight="1">
      <c r="A454" s="44"/>
      <c r="B454" s="44"/>
      <c r="C454" s="44"/>
      <c r="D454" s="44"/>
      <c r="E454" s="44"/>
      <c r="F454" s="44"/>
      <c r="G454" s="44"/>
      <c r="H454" s="44"/>
      <c r="I454" s="44"/>
      <c r="J454" s="44"/>
      <c r="K454" s="44"/>
      <c r="L454" s="44"/>
      <c r="M454" s="44"/>
      <c r="N454" s="44"/>
      <c r="O454" s="44"/>
      <c r="P454" s="44"/>
      <c r="Q454" s="44"/>
      <c r="R454" s="44"/>
      <c r="S454" s="44"/>
      <c r="T454" s="44"/>
      <c r="U454" s="44"/>
      <c r="V454" s="44"/>
      <c r="W454" s="44"/>
      <c r="X454" s="44"/>
      <c r="Y454" s="44"/>
      <c r="Z454" s="44"/>
    </row>
    <row r="455" spans="1:26" ht="12.75" customHeight="1">
      <c r="A455" s="44"/>
      <c r="B455" s="44"/>
      <c r="C455" s="44"/>
      <c r="D455" s="44"/>
      <c r="E455" s="44"/>
      <c r="F455" s="44"/>
      <c r="G455" s="44"/>
      <c r="H455" s="44"/>
      <c r="I455" s="44"/>
      <c r="J455" s="44"/>
      <c r="K455" s="44"/>
      <c r="L455" s="44"/>
      <c r="M455" s="44"/>
      <c r="N455" s="44"/>
      <c r="O455" s="44"/>
      <c r="P455" s="44"/>
      <c r="Q455" s="44"/>
      <c r="R455" s="44"/>
      <c r="S455" s="44"/>
      <c r="T455" s="44"/>
      <c r="U455" s="44"/>
      <c r="V455" s="44"/>
      <c r="W455" s="44"/>
      <c r="X455" s="44"/>
      <c r="Y455" s="44"/>
      <c r="Z455" s="44"/>
    </row>
    <row r="456" spans="1:26" ht="12.75" customHeight="1">
      <c r="A456" s="44"/>
      <c r="B456" s="44"/>
      <c r="C456" s="44"/>
      <c r="D456" s="44"/>
      <c r="E456" s="44"/>
      <c r="F456" s="44"/>
      <c r="G456" s="44"/>
      <c r="H456" s="44"/>
      <c r="I456" s="44"/>
      <c r="J456" s="44"/>
      <c r="K456" s="44"/>
      <c r="L456" s="44"/>
      <c r="M456" s="44"/>
      <c r="N456" s="44"/>
      <c r="O456" s="44"/>
      <c r="P456" s="44"/>
      <c r="Q456" s="44"/>
      <c r="R456" s="44"/>
      <c r="S456" s="44"/>
      <c r="T456" s="44"/>
      <c r="U456" s="44"/>
      <c r="V456" s="44"/>
      <c r="W456" s="44"/>
      <c r="X456" s="44"/>
      <c r="Y456" s="44"/>
      <c r="Z456" s="44"/>
    </row>
    <row r="457" spans="1:26" ht="12.75" customHeight="1">
      <c r="A457" s="44"/>
      <c r="B457" s="44"/>
      <c r="C457" s="44"/>
      <c r="D457" s="44"/>
      <c r="E457" s="44"/>
      <c r="F457" s="44"/>
      <c r="G457" s="44"/>
      <c r="H457" s="44"/>
      <c r="I457" s="44"/>
      <c r="J457" s="44"/>
      <c r="K457" s="44"/>
      <c r="L457" s="44"/>
      <c r="M457" s="44"/>
      <c r="N457" s="44"/>
      <c r="O457" s="44"/>
      <c r="P457" s="44"/>
      <c r="Q457" s="44"/>
      <c r="R457" s="44"/>
      <c r="S457" s="44"/>
      <c r="T457" s="44"/>
      <c r="U457" s="44"/>
      <c r="V457" s="44"/>
      <c r="W457" s="44"/>
      <c r="X457" s="44"/>
      <c r="Y457" s="44"/>
      <c r="Z457" s="44"/>
    </row>
    <row r="458" spans="1:26" ht="12.75" customHeight="1">
      <c r="A458" s="44"/>
      <c r="B458" s="44"/>
      <c r="C458" s="44"/>
      <c r="D458" s="44"/>
      <c r="E458" s="44"/>
      <c r="F458" s="44"/>
      <c r="G458" s="44"/>
      <c r="H458" s="44"/>
      <c r="I458" s="44"/>
      <c r="J458" s="44"/>
      <c r="K458" s="44"/>
      <c r="L458" s="44"/>
      <c r="M458" s="44"/>
      <c r="N458" s="44"/>
      <c r="O458" s="44"/>
      <c r="P458" s="44"/>
      <c r="Q458" s="44"/>
      <c r="R458" s="44"/>
      <c r="S458" s="44"/>
      <c r="T458" s="44"/>
      <c r="U458" s="44"/>
      <c r="V458" s="44"/>
      <c r="W458" s="44"/>
      <c r="X458" s="44"/>
      <c r="Y458" s="44"/>
      <c r="Z458" s="44"/>
    </row>
    <row r="459" spans="1:26" ht="12.75" customHeight="1">
      <c r="A459" s="44"/>
      <c r="B459" s="44"/>
      <c r="C459" s="44"/>
      <c r="D459" s="44"/>
      <c r="E459" s="44"/>
      <c r="F459" s="44"/>
      <c r="G459" s="44"/>
      <c r="H459" s="44"/>
      <c r="I459" s="44"/>
      <c r="J459" s="44"/>
      <c r="K459" s="44"/>
      <c r="L459" s="44"/>
      <c r="M459" s="44"/>
      <c r="N459" s="44"/>
      <c r="O459" s="44"/>
      <c r="P459" s="44"/>
      <c r="Q459" s="44"/>
      <c r="R459" s="44"/>
      <c r="S459" s="44"/>
      <c r="T459" s="44"/>
      <c r="U459" s="44"/>
      <c r="V459" s="44"/>
      <c r="W459" s="44"/>
      <c r="X459" s="44"/>
      <c r="Y459" s="44"/>
      <c r="Z459" s="44"/>
    </row>
    <row r="460" spans="1:26" ht="12.75" customHeight="1">
      <c r="A460" s="44"/>
      <c r="B460" s="44"/>
      <c r="C460" s="44"/>
      <c r="D460" s="44"/>
      <c r="E460" s="44"/>
      <c r="F460" s="44"/>
      <c r="G460" s="44"/>
      <c r="H460" s="44"/>
      <c r="I460" s="44"/>
      <c r="J460" s="44"/>
      <c r="K460" s="44"/>
      <c r="L460" s="44"/>
      <c r="M460" s="44"/>
      <c r="N460" s="44"/>
      <c r="O460" s="44"/>
      <c r="P460" s="44"/>
      <c r="Q460" s="44"/>
      <c r="R460" s="44"/>
      <c r="S460" s="44"/>
      <c r="T460" s="44"/>
      <c r="U460" s="44"/>
      <c r="V460" s="44"/>
      <c r="W460" s="44"/>
      <c r="X460" s="44"/>
      <c r="Y460" s="44"/>
      <c r="Z460" s="44"/>
    </row>
    <row r="461" spans="1:26" ht="12.75" customHeight="1">
      <c r="A461" s="44"/>
      <c r="B461" s="44"/>
      <c r="C461" s="44"/>
      <c r="D461" s="44"/>
      <c r="E461" s="44"/>
      <c r="F461" s="44"/>
      <c r="G461" s="44"/>
      <c r="H461" s="44"/>
      <c r="I461" s="44"/>
      <c r="J461" s="44"/>
      <c r="K461" s="44"/>
      <c r="L461" s="44"/>
      <c r="M461" s="44"/>
      <c r="N461" s="44"/>
      <c r="O461" s="44"/>
      <c r="P461" s="44"/>
      <c r="Q461" s="44"/>
      <c r="R461" s="44"/>
      <c r="S461" s="44"/>
      <c r="T461" s="44"/>
      <c r="U461" s="44"/>
      <c r="V461" s="44"/>
      <c r="W461" s="44"/>
      <c r="X461" s="44"/>
      <c r="Y461" s="44"/>
      <c r="Z461" s="44"/>
    </row>
    <row r="462" spans="1:26" ht="12.75" customHeight="1">
      <c r="A462" s="44"/>
      <c r="B462" s="44"/>
      <c r="C462" s="44"/>
      <c r="D462" s="44"/>
      <c r="E462" s="44"/>
      <c r="F462" s="44"/>
      <c r="G462" s="44"/>
      <c r="H462" s="44"/>
      <c r="I462" s="44"/>
      <c r="J462" s="44"/>
      <c r="K462" s="44"/>
      <c r="L462" s="44"/>
      <c r="M462" s="44"/>
      <c r="N462" s="44"/>
      <c r="O462" s="44"/>
      <c r="P462" s="44"/>
      <c r="Q462" s="44"/>
      <c r="R462" s="44"/>
      <c r="S462" s="44"/>
      <c r="T462" s="44"/>
      <c r="U462" s="44"/>
      <c r="V462" s="44"/>
      <c r="W462" s="44"/>
      <c r="X462" s="44"/>
      <c r="Y462" s="44"/>
      <c r="Z462" s="44"/>
    </row>
    <row r="463" spans="1:26" ht="12.75" customHeight="1">
      <c r="A463" s="44"/>
      <c r="B463" s="44"/>
      <c r="C463" s="44"/>
      <c r="D463" s="44"/>
      <c r="E463" s="44"/>
      <c r="F463" s="44"/>
      <c r="G463" s="44"/>
      <c r="H463" s="44"/>
      <c r="I463" s="44"/>
      <c r="J463" s="44"/>
      <c r="K463" s="44"/>
      <c r="L463" s="44"/>
      <c r="M463" s="44"/>
      <c r="N463" s="44"/>
      <c r="O463" s="44"/>
      <c r="P463" s="44"/>
      <c r="Q463" s="44"/>
      <c r="R463" s="44"/>
      <c r="S463" s="44"/>
      <c r="T463" s="44"/>
      <c r="U463" s="44"/>
      <c r="V463" s="44"/>
      <c r="W463" s="44"/>
      <c r="X463" s="44"/>
      <c r="Y463" s="44"/>
      <c r="Z463" s="44"/>
    </row>
    <row r="464" spans="1:26" ht="12.75" customHeight="1">
      <c r="A464" s="44"/>
      <c r="B464" s="44"/>
      <c r="C464" s="44"/>
      <c r="D464" s="44"/>
      <c r="E464" s="44"/>
      <c r="F464" s="44"/>
      <c r="G464" s="44"/>
      <c r="H464" s="44"/>
      <c r="I464" s="44"/>
      <c r="J464" s="44"/>
      <c r="K464" s="44"/>
      <c r="L464" s="44"/>
      <c r="M464" s="44"/>
      <c r="N464" s="44"/>
      <c r="O464" s="44"/>
      <c r="P464" s="44"/>
      <c r="Q464" s="44"/>
      <c r="R464" s="44"/>
      <c r="S464" s="44"/>
      <c r="T464" s="44"/>
      <c r="U464" s="44"/>
      <c r="V464" s="44"/>
      <c r="W464" s="44"/>
      <c r="X464" s="44"/>
      <c r="Y464" s="44"/>
      <c r="Z464" s="44"/>
    </row>
    <row r="465" spans="1:26" ht="12.75" customHeight="1">
      <c r="A465" s="44"/>
      <c r="B465" s="44"/>
      <c r="C465" s="44"/>
      <c r="D465" s="44"/>
      <c r="E465" s="44"/>
      <c r="F465" s="44"/>
      <c r="G465" s="44"/>
      <c r="H465" s="44"/>
      <c r="I465" s="44"/>
      <c r="J465" s="44"/>
      <c r="K465" s="44"/>
      <c r="L465" s="44"/>
      <c r="M465" s="44"/>
      <c r="N465" s="44"/>
      <c r="O465" s="44"/>
      <c r="P465" s="44"/>
      <c r="Q465" s="44"/>
      <c r="R465" s="44"/>
      <c r="S465" s="44"/>
      <c r="T465" s="44"/>
      <c r="U465" s="44"/>
      <c r="V465" s="44"/>
      <c r="W465" s="44"/>
      <c r="X465" s="44"/>
      <c r="Y465" s="44"/>
      <c r="Z465" s="44"/>
    </row>
    <row r="466" spans="1:26" ht="12.75" customHeight="1">
      <c r="A466" s="44"/>
      <c r="B466" s="44"/>
      <c r="C466" s="44"/>
      <c r="D466" s="44"/>
      <c r="E466" s="44"/>
      <c r="F466" s="44"/>
      <c r="G466" s="44"/>
      <c r="H466" s="44"/>
      <c r="I466" s="44"/>
      <c r="J466" s="44"/>
      <c r="K466" s="44"/>
      <c r="L466" s="44"/>
      <c r="M466" s="44"/>
      <c r="N466" s="44"/>
      <c r="O466" s="44"/>
      <c r="P466" s="44"/>
      <c r="Q466" s="44"/>
      <c r="R466" s="44"/>
      <c r="S466" s="44"/>
      <c r="T466" s="44"/>
      <c r="U466" s="44"/>
      <c r="V466" s="44"/>
      <c r="W466" s="44"/>
      <c r="X466" s="44"/>
      <c r="Y466" s="44"/>
      <c r="Z466" s="44"/>
    </row>
    <row r="467" spans="1:26" ht="12.75" customHeight="1">
      <c r="A467" s="44"/>
      <c r="B467" s="44"/>
      <c r="C467" s="44"/>
      <c r="D467" s="44"/>
      <c r="E467" s="44"/>
      <c r="F467" s="44"/>
      <c r="G467" s="44"/>
      <c r="H467" s="44"/>
      <c r="I467" s="44"/>
      <c r="J467" s="44"/>
      <c r="K467" s="44"/>
      <c r="L467" s="44"/>
      <c r="M467" s="44"/>
      <c r="N467" s="44"/>
      <c r="O467" s="44"/>
      <c r="P467" s="44"/>
      <c r="Q467" s="44"/>
      <c r="R467" s="44"/>
      <c r="S467" s="44"/>
      <c r="T467" s="44"/>
      <c r="U467" s="44"/>
      <c r="V467" s="44"/>
      <c r="W467" s="44"/>
      <c r="X467" s="44"/>
      <c r="Y467" s="44"/>
      <c r="Z467" s="44"/>
    </row>
    <row r="468" spans="1:26" ht="12.75" customHeight="1">
      <c r="A468" s="44"/>
      <c r="B468" s="44"/>
      <c r="C468" s="44"/>
      <c r="D468" s="44"/>
      <c r="E468" s="44"/>
      <c r="F468" s="44"/>
      <c r="G468" s="44"/>
      <c r="H468" s="44"/>
      <c r="I468" s="44"/>
      <c r="J468" s="44"/>
      <c r="K468" s="44"/>
      <c r="L468" s="44"/>
      <c r="M468" s="44"/>
      <c r="N468" s="44"/>
      <c r="O468" s="44"/>
      <c r="P468" s="44"/>
      <c r="Q468" s="44"/>
      <c r="R468" s="44"/>
      <c r="S468" s="44"/>
      <c r="T468" s="44"/>
      <c r="U468" s="44"/>
      <c r="V468" s="44"/>
      <c r="W468" s="44"/>
      <c r="X468" s="44"/>
      <c r="Y468" s="44"/>
      <c r="Z468" s="44"/>
    </row>
    <row r="469" spans="1:26" ht="12.75" customHeight="1">
      <c r="A469" s="44"/>
      <c r="B469" s="44"/>
      <c r="C469" s="44"/>
      <c r="D469" s="44"/>
      <c r="E469" s="44"/>
      <c r="F469" s="44"/>
      <c r="G469" s="44"/>
      <c r="H469" s="44"/>
      <c r="I469" s="44"/>
      <c r="J469" s="44"/>
      <c r="K469" s="44"/>
      <c r="L469" s="44"/>
      <c r="M469" s="44"/>
      <c r="N469" s="44"/>
      <c r="O469" s="44"/>
      <c r="P469" s="44"/>
      <c r="Q469" s="44"/>
      <c r="R469" s="44"/>
      <c r="S469" s="44"/>
      <c r="T469" s="44"/>
      <c r="U469" s="44"/>
      <c r="V469" s="44"/>
      <c r="W469" s="44"/>
      <c r="X469" s="44"/>
      <c r="Y469" s="44"/>
      <c r="Z469" s="44"/>
    </row>
    <row r="470" spans="1:26" ht="12.75" customHeight="1">
      <c r="A470" s="44"/>
      <c r="B470" s="44"/>
      <c r="C470" s="44"/>
      <c r="D470" s="44"/>
      <c r="E470" s="44"/>
      <c r="F470" s="44"/>
      <c r="G470" s="44"/>
      <c r="H470" s="44"/>
      <c r="I470" s="44"/>
      <c r="J470" s="44"/>
      <c r="K470" s="44"/>
      <c r="L470" s="44"/>
      <c r="M470" s="44"/>
      <c r="N470" s="44"/>
      <c r="O470" s="44"/>
      <c r="P470" s="44"/>
      <c r="Q470" s="44"/>
      <c r="R470" s="44"/>
      <c r="S470" s="44"/>
      <c r="T470" s="44"/>
      <c r="U470" s="44"/>
      <c r="V470" s="44"/>
      <c r="W470" s="44"/>
      <c r="X470" s="44"/>
      <c r="Y470" s="44"/>
      <c r="Z470" s="44"/>
    </row>
    <row r="471" spans="1:26" ht="12.75" customHeight="1">
      <c r="A471" s="44"/>
      <c r="B471" s="44"/>
      <c r="C471" s="44"/>
      <c r="D471" s="44"/>
      <c r="E471" s="44"/>
      <c r="F471" s="44"/>
      <c r="G471" s="44"/>
      <c r="H471" s="44"/>
      <c r="I471" s="44"/>
      <c r="J471" s="44"/>
      <c r="K471" s="44"/>
      <c r="L471" s="44"/>
      <c r="M471" s="44"/>
      <c r="N471" s="44"/>
      <c r="O471" s="44"/>
      <c r="P471" s="44"/>
      <c r="Q471" s="44"/>
      <c r="R471" s="44"/>
      <c r="S471" s="44"/>
      <c r="T471" s="44"/>
      <c r="U471" s="44"/>
      <c r="V471" s="44"/>
      <c r="W471" s="44"/>
      <c r="X471" s="44"/>
      <c r="Y471" s="44"/>
      <c r="Z471" s="44"/>
    </row>
    <row r="472" spans="1:26" ht="12.75" customHeight="1">
      <c r="A472" s="44"/>
      <c r="B472" s="44"/>
      <c r="C472" s="44"/>
      <c r="D472" s="44"/>
      <c r="E472" s="44"/>
      <c r="F472" s="44"/>
      <c r="G472" s="44"/>
      <c r="H472" s="44"/>
      <c r="I472" s="44"/>
      <c r="J472" s="44"/>
      <c r="K472" s="44"/>
      <c r="L472" s="44"/>
      <c r="M472" s="44"/>
      <c r="N472" s="44"/>
      <c r="O472" s="44"/>
      <c r="P472" s="44"/>
      <c r="Q472" s="44"/>
      <c r="R472" s="44"/>
      <c r="S472" s="44"/>
      <c r="T472" s="44"/>
      <c r="U472" s="44"/>
      <c r="V472" s="44"/>
      <c r="W472" s="44"/>
      <c r="X472" s="44"/>
      <c r="Y472" s="44"/>
      <c r="Z472" s="44"/>
    </row>
    <row r="473" spans="1:26" ht="12.75" customHeight="1">
      <c r="A473" s="44"/>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row>
    <row r="474" spans="1:26" ht="12.75" customHeight="1">
      <c r="A474" s="44"/>
      <c r="B474" s="44"/>
      <c r="C474" s="44"/>
      <c r="D474" s="44"/>
      <c r="E474" s="44"/>
      <c r="F474" s="44"/>
      <c r="G474" s="44"/>
      <c r="H474" s="44"/>
      <c r="I474" s="44"/>
      <c r="J474" s="44"/>
      <c r="K474" s="44"/>
      <c r="L474" s="44"/>
      <c r="M474" s="44"/>
      <c r="N474" s="44"/>
      <c r="O474" s="44"/>
      <c r="P474" s="44"/>
      <c r="Q474" s="44"/>
      <c r="R474" s="44"/>
      <c r="S474" s="44"/>
      <c r="T474" s="44"/>
      <c r="U474" s="44"/>
      <c r="V474" s="44"/>
      <c r="W474" s="44"/>
      <c r="X474" s="44"/>
      <c r="Y474" s="44"/>
      <c r="Z474" s="44"/>
    </row>
    <row r="475" spans="1:26" ht="12.75" customHeight="1">
      <c r="A475" s="44"/>
      <c r="B475" s="44"/>
      <c r="C475" s="44"/>
      <c r="D475" s="44"/>
      <c r="E475" s="44"/>
      <c r="F475" s="44"/>
      <c r="G475" s="44"/>
      <c r="H475" s="44"/>
      <c r="I475" s="44"/>
      <c r="J475" s="44"/>
      <c r="K475" s="44"/>
      <c r="L475" s="44"/>
      <c r="M475" s="44"/>
      <c r="N475" s="44"/>
      <c r="O475" s="44"/>
      <c r="P475" s="44"/>
      <c r="Q475" s="44"/>
      <c r="R475" s="44"/>
      <c r="S475" s="44"/>
      <c r="T475" s="44"/>
      <c r="U475" s="44"/>
      <c r="V475" s="44"/>
      <c r="W475" s="44"/>
      <c r="X475" s="44"/>
      <c r="Y475" s="44"/>
      <c r="Z475" s="44"/>
    </row>
    <row r="476" spans="1:26" ht="12.75" customHeight="1">
      <c r="A476" s="44"/>
      <c r="B476" s="44"/>
      <c r="C476" s="44"/>
      <c r="D476" s="44"/>
      <c r="E476" s="44"/>
      <c r="F476" s="44"/>
      <c r="G476" s="44"/>
      <c r="H476" s="44"/>
      <c r="I476" s="44"/>
      <c r="J476" s="44"/>
      <c r="K476" s="44"/>
      <c r="L476" s="44"/>
      <c r="M476" s="44"/>
      <c r="N476" s="44"/>
      <c r="O476" s="44"/>
      <c r="P476" s="44"/>
      <c r="Q476" s="44"/>
      <c r="R476" s="44"/>
      <c r="S476" s="44"/>
      <c r="T476" s="44"/>
      <c r="U476" s="44"/>
      <c r="V476" s="44"/>
      <c r="W476" s="44"/>
      <c r="X476" s="44"/>
      <c r="Y476" s="44"/>
      <c r="Z476" s="44"/>
    </row>
    <row r="477" spans="1:26" ht="12.75" customHeight="1">
      <c r="A477" s="44"/>
      <c r="B477" s="44"/>
      <c r="C477" s="44"/>
      <c r="D477" s="44"/>
      <c r="E477" s="44"/>
      <c r="F477" s="44"/>
      <c r="G477" s="44"/>
      <c r="H477" s="44"/>
      <c r="I477" s="44"/>
      <c r="J477" s="44"/>
      <c r="K477" s="44"/>
      <c r="L477" s="44"/>
      <c r="M477" s="44"/>
      <c r="N477" s="44"/>
      <c r="O477" s="44"/>
      <c r="P477" s="44"/>
      <c r="Q477" s="44"/>
      <c r="R477" s="44"/>
      <c r="S477" s="44"/>
      <c r="T477" s="44"/>
      <c r="U477" s="44"/>
      <c r="V477" s="44"/>
      <c r="W477" s="44"/>
      <c r="X477" s="44"/>
      <c r="Y477" s="44"/>
      <c r="Z477" s="44"/>
    </row>
    <row r="478" spans="1:26" ht="12.75" customHeight="1">
      <c r="A478" s="44"/>
      <c r="B478" s="44"/>
      <c r="C478" s="44"/>
      <c r="D478" s="44"/>
      <c r="E478" s="44"/>
      <c r="F478" s="44"/>
      <c r="G478" s="44"/>
      <c r="H478" s="44"/>
      <c r="I478" s="44"/>
      <c r="J478" s="44"/>
      <c r="K478" s="44"/>
      <c r="L478" s="44"/>
      <c r="M478" s="44"/>
      <c r="N478" s="44"/>
      <c r="O478" s="44"/>
      <c r="P478" s="44"/>
      <c r="Q478" s="44"/>
      <c r="R478" s="44"/>
      <c r="S478" s="44"/>
      <c r="T478" s="44"/>
      <c r="U478" s="44"/>
      <c r="V478" s="44"/>
      <c r="W478" s="44"/>
      <c r="X478" s="44"/>
      <c r="Y478" s="44"/>
      <c r="Z478" s="44"/>
    </row>
    <row r="479" spans="1:26" ht="12.75" customHeight="1">
      <c r="A479" s="44"/>
      <c r="B479" s="44"/>
      <c r="C479" s="44"/>
      <c r="D479" s="44"/>
      <c r="E479" s="44"/>
      <c r="F479" s="44"/>
      <c r="G479" s="44"/>
      <c r="H479" s="44"/>
      <c r="I479" s="44"/>
      <c r="J479" s="44"/>
      <c r="K479" s="44"/>
      <c r="L479" s="44"/>
      <c r="M479" s="44"/>
      <c r="N479" s="44"/>
      <c r="O479" s="44"/>
      <c r="P479" s="44"/>
      <c r="Q479" s="44"/>
      <c r="R479" s="44"/>
      <c r="S479" s="44"/>
      <c r="T479" s="44"/>
      <c r="U479" s="44"/>
      <c r="V479" s="44"/>
      <c r="W479" s="44"/>
      <c r="X479" s="44"/>
      <c r="Y479" s="44"/>
      <c r="Z479" s="44"/>
    </row>
    <row r="480" spans="1:26" ht="12.75" customHeight="1">
      <c r="A480" s="44"/>
      <c r="B480" s="44"/>
      <c r="C480" s="44"/>
      <c r="D480" s="44"/>
      <c r="E480" s="44"/>
      <c r="F480" s="44"/>
      <c r="G480" s="44"/>
      <c r="H480" s="44"/>
      <c r="I480" s="44"/>
      <c r="J480" s="44"/>
      <c r="K480" s="44"/>
      <c r="L480" s="44"/>
      <c r="M480" s="44"/>
      <c r="N480" s="44"/>
      <c r="O480" s="44"/>
      <c r="P480" s="44"/>
      <c r="Q480" s="44"/>
      <c r="R480" s="44"/>
      <c r="S480" s="44"/>
      <c r="T480" s="44"/>
      <c r="U480" s="44"/>
      <c r="V480" s="44"/>
      <c r="W480" s="44"/>
      <c r="X480" s="44"/>
      <c r="Y480" s="44"/>
      <c r="Z480" s="44"/>
    </row>
    <row r="481" spans="1:26" ht="12.75" customHeight="1">
      <c r="A481" s="44"/>
      <c r="B481" s="44"/>
      <c r="C481" s="44"/>
      <c r="D481" s="44"/>
      <c r="E481" s="44"/>
      <c r="F481" s="44"/>
      <c r="G481" s="44"/>
      <c r="H481" s="44"/>
      <c r="I481" s="44"/>
      <c r="J481" s="44"/>
      <c r="K481" s="44"/>
      <c r="L481" s="44"/>
      <c r="M481" s="44"/>
      <c r="N481" s="44"/>
      <c r="O481" s="44"/>
      <c r="P481" s="44"/>
      <c r="Q481" s="44"/>
      <c r="R481" s="44"/>
      <c r="S481" s="44"/>
      <c r="T481" s="44"/>
      <c r="U481" s="44"/>
      <c r="V481" s="44"/>
      <c r="W481" s="44"/>
      <c r="X481" s="44"/>
      <c r="Y481" s="44"/>
      <c r="Z481" s="44"/>
    </row>
    <row r="482" spans="1:26" ht="12.75" customHeight="1">
      <c r="A482" s="44"/>
      <c r="B482" s="44"/>
      <c r="C482" s="44"/>
      <c r="D482" s="44"/>
      <c r="E482" s="44"/>
      <c r="F482" s="44"/>
      <c r="G482" s="44"/>
      <c r="H482" s="44"/>
      <c r="I482" s="44"/>
      <c r="J482" s="44"/>
      <c r="K482" s="44"/>
      <c r="L482" s="44"/>
      <c r="M482" s="44"/>
      <c r="N482" s="44"/>
      <c r="O482" s="44"/>
      <c r="P482" s="44"/>
      <c r="Q482" s="44"/>
      <c r="R482" s="44"/>
      <c r="S482" s="44"/>
      <c r="T482" s="44"/>
      <c r="U482" s="44"/>
      <c r="V482" s="44"/>
      <c r="W482" s="44"/>
      <c r="X482" s="44"/>
      <c r="Y482" s="44"/>
      <c r="Z482" s="44"/>
    </row>
    <row r="483" spans="1:26" ht="12.75" customHeight="1">
      <c r="A483" s="44"/>
      <c r="B483" s="44"/>
      <c r="C483" s="44"/>
      <c r="D483" s="44"/>
      <c r="E483" s="44"/>
      <c r="F483" s="44"/>
      <c r="G483" s="44"/>
      <c r="H483" s="44"/>
      <c r="I483" s="44"/>
      <c r="J483" s="44"/>
      <c r="K483" s="44"/>
      <c r="L483" s="44"/>
      <c r="M483" s="44"/>
      <c r="N483" s="44"/>
      <c r="O483" s="44"/>
      <c r="P483" s="44"/>
      <c r="Q483" s="44"/>
      <c r="R483" s="44"/>
      <c r="S483" s="44"/>
      <c r="T483" s="44"/>
      <c r="U483" s="44"/>
      <c r="V483" s="44"/>
      <c r="W483" s="44"/>
      <c r="X483" s="44"/>
      <c r="Y483" s="44"/>
      <c r="Z483" s="44"/>
    </row>
    <row r="484" spans="1:26" ht="12.75" customHeight="1">
      <c r="A484" s="44"/>
      <c r="B484" s="44"/>
      <c r="C484" s="44"/>
      <c r="D484" s="44"/>
      <c r="E484" s="44"/>
      <c r="F484" s="44"/>
      <c r="G484" s="44"/>
      <c r="H484" s="44"/>
      <c r="I484" s="44"/>
      <c r="J484" s="44"/>
      <c r="K484" s="44"/>
      <c r="L484" s="44"/>
      <c r="M484" s="44"/>
      <c r="N484" s="44"/>
      <c r="O484" s="44"/>
      <c r="P484" s="44"/>
      <c r="Q484" s="44"/>
      <c r="R484" s="44"/>
      <c r="S484" s="44"/>
      <c r="T484" s="44"/>
      <c r="U484" s="44"/>
      <c r="V484" s="44"/>
      <c r="W484" s="44"/>
      <c r="X484" s="44"/>
      <c r="Y484" s="44"/>
      <c r="Z484" s="44"/>
    </row>
    <row r="485" spans="1:26" ht="12.75" customHeight="1">
      <c r="A485" s="44"/>
      <c r="B485" s="44"/>
      <c r="C485" s="44"/>
      <c r="D485" s="44"/>
      <c r="E485" s="44"/>
      <c r="F485" s="44"/>
      <c r="G485" s="44"/>
      <c r="H485" s="44"/>
      <c r="I485" s="44"/>
      <c r="J485" s="44"/>
      <c r="K485" s="44"/>
      <c r="L485" s="44"/>
      <c r="M485" s="44"/>
      <c r="N485" s="44"/>
      <c r="O485" s="44"/>
      <c r="P485" s="44"/>
      <c r="Q485" s="44"/>
      <c r="R485" s="44"/>
      <c r="S485" s="44"/>
      <c r="T485" s="44"/>
      <c r="U485" s="44"/>
      <c r="V485" s="44"/>
      <c r="W485" s="44"/>
      <c r="X485" s="44"/>
      <c r="Y485" s="44"/>
      <c r="Z485" s="44"/>
    </row>
    <row r="486" spans="1:26" ht="12.75" customHeight="1">
      <c r="A486" s="44"/>
      <c r="B486" s="44"/>
      <c r="C486" s="44"/>
      <c r="D486" s="44"/>
      <c r="E486" s="44"/>
      <c r="F486" s="44"/>
      <c r="G486" s="44"/>
      <c r="H486" s="44"/>
      <c r="I486" s="44"/>
      <c r="J486" s="44"/>
      <c r="K486" s="44"/>
      <c r="L486" s="44"/>
      <c r="M486" s="44"/>
      <c r="N486" s="44"/>
      <c r="O486" s="44"/>
      <c r="P486" s="44"/>
      <c r="Q486" s="44"/>
      <c r="R486" s="44"/>
      <c r="S486" s="44"/>
      <c r="T486" s="44"/>
      <c r="U486" s="44"/>
      <c r="V486" s="44"/>
      <c r="W486" s="44"/>
      <c r="X486" s="44"/>
      <c r="Y486" s="44"/>
      <c r="Z486" s="44"/>
    </row>
    <row r="487" spans="1:26" ht="12.75" customHeight="1">
      <c r="A487" s="44"/>
      <c r="B487" s="44"/>
      <c r="C487" s="44"/>
      <c r="D487" s="44"/>
      <c r="E487" s="44"/>
      <c r="F487" s="44"/>
      <c r="G487" s="44"/>
      <c r="H487" s="44"/>
      <c r="I487" s="44"/>
      <c r="J487" s="44"/>
      <c r="K487" s="44"/>
      <c r="L487" s="44"/>
      <c r="M487" s="44"/>
      <c r="N487" s="44"/>
      <c r="O487" s="44"/>
      <c r="P487" s="44"/>
      <c r="Q487" s="44"/>
      <c r="R487" s="44"/>
      <c r="S487" s="44"/>
      <c r="T487" s="44"/>
      <c r="U487" s="44"/>
      <c r="V487" s="44"/>
      <c r="W487" s="44"/>
      <c r="X487" s="44"/>
      <c r="Y487" s="44"/>
      <c r="Z487" s="44"/>
    </row>
    <row r="488" spans="1:26" ht="12.75" customHeight="1">
      <c r="A488" s="44"/>
      <c r="B488" s="44"/>
      <c r="C488" s="44"/>
      <c r="D488" s="44"/>
      <c r="E488" s="44"/>
      <c r="F488" s="44"/>
      <c r="G488" s="44"/>
      <c r="H488" s="44"/>
      <c r="I488" s="44"/>
      <c r="J488" s="44"/>
      <c r="K488" s="44"/>
      <c r="L488" s="44"/>
      <c r="M488" s="44"/>
      <c r="N488" s="44"/>
      <c r="O488" s="44"/>
      <c r="P488" s="44"/>
      <c r="Q488" s="44"/>
      <c r="R488" s="44"/>
      <c r="S488" s="44"/>
      <c r="T488" s="44"/>
      <c r="U488" s="44"/>
      <c r="V488" s="44"/>
      <c r="W488" s="44"/>
      <c r="X488" s="44"/>
      <c r="Y488" s="44"/>
      <c r="Z488" s="44"/>
    </row>
    <row r="489" spans="1:26" ht="12.75" customHeight="1">
      <c r="A489" s="44"/>
      <c r="B489" s="44"/>
      <c r="C489" s="44"/>
      <c r="D489" s="44"/>
      <c r="E489" s="44"/>
      <c r="F489" s="44"/>
      <c r="G489" s="44"/>
      <c r="H489" s="44"/>
      <c r="I489" s="44"/>
      <c r="J489" s="44"/>
      <c r="K489" s="44"/>
      <c r="L489" s="44"/>
      <c r="M489" s="44"/>
      <c r="N489" s="44"/>
      <c r="O489" s="44"/>
      <c r="P489" s="44"/>
      <c r="Q489" s="44"/>
      <c r="R489" s="44"/>
      <c r="S489" s="44"/>
      <c r="T489" s="44"/>
      <c r="U489" s="44"/>
      <c r="V489" s="44"/>
      <c r="W489" s="44"/>
      <c r="X489" s="44"/>
      <c r="Y489" s="44"/>
      <c r="Z489" s="44"/>
    </row>
    <row r="490" spans="1:26" ht="12.75" customHeight="1">
      <c r="A490" s="44"/>
      <c r="B490" s="44"/>
      <c r="C490" s="44"/>
      <c r="D490" s="44"/>
      <c r="E490" s="44"/>
      <c r="F490" s="44"/>
      <c r="G490" s="44"/>
      <c r="H490" s="44"/>
      <c r="I490" s="44"/>
      <c r="J490" s="44"/>
      <c r="K490" s="44"/>
      <c r="L490" s="44"/>
      <c r="M490" s="44"/>
      <c r="N490" s="44"/>
      <c r="O490" s="44"/>
      <c r="P490" s="44"/>
      <c r="Q490" s="44"/>
      <c r="R490" s="44"/>
      <c r="S490" s="44"/>
      <c r="T490" s="44"/>
      <c r="U490" s="44"/>
      <c r="V490" s="44"/>
      <c r="W490" s="44"/>
      <c r="X490" s="44"/>
      <c r="Y490" s="44"/>
      <c r="Z490" s="44"/>
    </row>
    <row r="491" spans="1:26" ht="12.75" customHeight="1">
      <c r="A491" s="44"/>
      <c r="B491" s="44"/>
      <c r="C491" s="44"/>
      <c r="D491" s="44"/>
      <c r="E491" s="44"/>
      <c r="F491" s="44"/>
      <c r="G491" s="44"/>
      <c r="H491" s="44"/>
      <c r="I491" s="44"/>
      <c r="J491" s="44"/>
      <c r="K491" s="44"/>
      <c r="L491" s="44"/>
      <c r="M491" s="44"/>
      <c r="N491" s="44"/>
      <c r="O491" s="44"/>
      <c r="P491" s="44"/>
      <c r="Q491" s="44"/>
      <c r="R491" s="44"/>
      <c r="S491" s="44"/>
      <c r="T491" s="44"/>
      <c r="U491" s="44"/>
      <c r="V491" s="44"/>
      <c r="W491" s="44"/>
      <c r="X491" s="44"/>
      <c r="Y491" s="44"/>
      <c r="Z491" s="44"/>
    </row>
    <row r="492" spans="1:26" ht="12.75" customHeight="1">
      <c r="A492" s="44"/>
      <c r="B492" s="44"/>
      <c r="C492" s="44"/>
      <c r="D492" s="44"/>
      <c r="E492" s="44"/>
      <c r="F492" s="44"/>
      <c r="G492" s="44"/>
      <c r="H492" s="44"/>
      <c r="I492" s="44"/>
      <c r="J492" s="44"/>
      <c r="K492" s="44"/>
      <c r="L492" s="44"/>
      <c r="M492" s="44"/>
      <c r="N492" s="44"/>
      <c r="O492" s="44"/>
      <c r="P492" s="44"/>
      <c r="Q492" s="44"/>
      <c r="R492" s="44"/>
      <c r="S492" s="44"/>
      <c r="T492" s="44"/>
      <c r="U492" s="44"/>
      <c r="V492" s="44"/>
      <c r="W492" s="44"/>
      <c r="X492" s="44"/>
      <c r="Y492" s="44"/>
      <c r="Z492" s="44"/>
    </row>
    <row r="493" spans="1:26" ht="12.75" customHeight="1">
      <c r="A493" s="44"/>
      <c r="B493" s="44"/>
      <c r="C493" s="44"/>
      <c r="D493" s="44"/>
      <c r="E493" s="44"/>
      <c r="F493" s="44"/>
      <c r="G493" s="44"/>
      <c r="H493" s="44"/>
      <c r="I493" s="44"/>
      <c r="J493" s="44"/>
      <c r="K493" s="44"/>
      <c r="L493" s="44"/>
      <c r="M493" s="44"/>
      <c r="N493" s="44"/>
      <c r="O493" s="44"/>
      <c r="P493" s="44"/>
      <c r="Q493" s="44"/>
      <c r="R493" s="44"/>
      <c r="S493" s="44"/>
      <c r="T493" s="44"/>
      <c r="U493" s="44"/>
      <c r="V493" s="44"/>
      <c r="W493" s="44"/>
      <c r="X493" s="44"/>
      <c r="Y493" s="44"/>
      <c r="Z493" s="44"/>
    </row>
    <row r="494" spans="1:26" ht="12.75" customHeight="1">
      <c r="A494" s="44"/>
      <c r="B494" s="44"/>
      <c r="C494" s="44"/>
      <c r="D494" s="44"/>
      <c r="E494" s="44"/>
      <c r="F494" s="44"/>
      <c r="G494" s="44"/>
      <c r="H494" s="44"/>
      <c r="I494" s="44"/>
      <c r="J494" s="44"/>
      <c r="K494" s="44"/>
      <c r="L494" s="44"/>
      <c r="M494" s="44"/>
      <c r="N494" s="44"/>
      <c r="O494" s="44"/>
      <c r="P494" s="44"/>
      <c r="Q494" s="44"/>
      <c r="R494" s="44"/>
      <c r="S494" s="44"/>
      <c r="T494" s="44"/>
      <c r="U494" s="44"/>
      <c r="V494" s="44"/>
      <c r="W494" s="44"/>
      <c r="X494" s="44"/>
      <c r="Y494" s="44"/>
      <c r="Z494" s="44"/>
    </row>
    <row r="495" spans="1:26" ht="12.75" customHeight="1">
      <c r="A495" s="44"/>
      <c r="B495" s="44"/>
      <c r="C495" s="44"/>
      <c r="D495" s="44"/>
      <c r="E495" s="44"/>
      <c r="F495" s="44"/>
      <c r="G495" s="44"/>
      <c r="H495" s="44"/>
      <c r="I495" s="44"/>
      <c r="J495" s="44"/>
      <c r="K495" s="44"/>
      <c r="L495" s="44"/>
      <c r="M495" s="44"/>
      <c r="N495" s="44"/>
      <c r="O495" s="44"/>
      <c r="P495" s="44"/>
      <c r="Q495" s="44"/>
      <c r="R495" s="44"/>
      <c r="S495" s="44"/>
      <c r="T495" s="44"/>
      <c r="U495" s="44"/>
      <c r="V495" s="44"/>
      <c r="W495" s="44"/>
      <c r="X495" s="44"/>
      <c r="Y495" s="44"/>
      <c r="Z495" s="44"/>
    </row>
    <row r="496" spans="1:26" ht="12.75" customHeight="1">
      <c r="A496" s="44"/>
      <c r="B496" s="44"/>
      <c r="C496" s="44"/>
      <c r="D496" s="44"/>
      <c r="E496" s="44"/>
      <c r="F496" s="44"/>
      <c r="G496" s="44"/>
      <c r="H496" s="44"/>
      <c r="I496" s="44"/>
      <c r="J496" s="44"/>
      <c r="K496" s="44"/>
      <c r="L496" s="44"/>
      <c r="M496" s="44"/>
      <c r="N496" s="44"/>
      <c r="O496" s="44"/>
      <c r="P496" s="44"/>
      <c r="Q496" s="44"/>
      <c r="R496" s="44"/>
      <c r="S496" s="44"/>
      <c r="T496" s="44"/>
      <c r="U496" s="44"/>
      <c r="V496" s="44"/>
      <c r="W496" s="44"/>
      <c r="X496" s="44"/>
      <c r="Y496" s="44"/>
      <c r="Z496" s="44"/>
    </row>
    <row r="497" spans="1:26" ht="12.75" customHeight="1">
      <c r="A497" s="44"/>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row>
    <row r="498" spans="1:26" ht="12.75" customHeight="1">
      <c r="A498" s="44"/>
      <c r="B498" s="44"/>
      <c r="C498" s="44"/>
      <c r="D498" s="44"/>
      <c r="E498" s="44"/>
      <c r="F498" s="44"/>
      <c r="G498" s="44"/>
      <c r="H498" s="44"/>
      <c r="I498" s="44"/>
      <c r="J498" s="44"/>
      <c r="K498" s="44"/>
      <c r="L498" s="44"/>
      <c r="M498" s="44"/>
      <c r="N498" s="44"/>
      <c r="O498" s="44"/>
      <c r="P498" s="44"/>
      <c r="Q498" s="44"/>
      <c r="R498" s="44"/>
      <c r="S498" s="44"/>
      <c r="T498" s="44"/>
      <c r="U498" s="44"/>
      <c r="V498" s="44"/>
      <c r="W498" s="44"/>
      <c r="X498" s="44"/>
      <c r="Y498" s="44"/>
      <c r="Z498" s="44"/>
    </row>
    <row r="499" spans="1:26" ht="12.75" customHeight="1">
      <c r="A499" s="44"/>
      <c r="B499" s="44"/>
      <c r="C499" s="44"/>
      <c r="D499" s="44"/>
      <c r="E499" s="44"/>
      <c r="F499" s="44"/>
      <c r="G499" s="44"/>
      <c r="H499" s="44"/>
      <c r="I499" s="44"/>
      <c r="J499" s="44"/>
      <c r="K499" s="44"/>
      <c r="L499" s="44"/>
      <c r="M499" s="44"/>
      <c r="N499" s="44"/>
      <c r="O499" s="44"/>
      <c r="P499" s="44"/>
      <c r="Q499" s="44"/>
      <c r="R499" s="44"/>
      <c r="S499" s="44"/>
      <c r="T499" s="44"/>
      <c r="U499" s="44"/>
      <c r="V499" s="44"/>
      <c r="W499" s="44"/>
      <c r="X499" s="44"/>
      <c r="Y499" s="44"/>
      <c r="Z499" s="44"/>
    </row>
    <row r="500" spans="1:26" ht="12.75" customHeight="1">
      <c r="A500" s="44"/>
      <c r="B500" s="44"/>
      <c r="C500" s="44"/>
      <c r="D500" s="44"/>
      <c r="E500" s="44"/>
      <c r="F500" s="44"/>
      <c r="G500" s="44"/>
      <c r="H500" s="44"/>
      <c r="I500" s="44"/>
      <c r="J500" s="44"/>
      <c r="K500" s="44"/>
      <c r="L500" s="44"/>
      <c r="M500" s="44"/>
      <c r="N500" s="44"/>
      <c r="O500" s="44"/>
      <c r="P500" s="44"/>
      <c r="Q500" s="44"/>
      <c r="R500" s="44"/>
      <c r="S500" s="44"/>
      <c r="T500" s="44"/>
      <c r="U500" s="44"/>
      <c r="V500" s="44"/>
      <c r="W500" s="44"/>
      <c r="X500" s="44"/>
      <c r="Y500" s="44"/>
      <c r="Z500" s="44"/>
    </row>
    <row r="501" spans="1:26" ht="12.75" customHeight="1">
      <c r="A501" s="44"/>
      <c r="B501" s="44"/>
      <c r="C501" s="44"/>
      <c r="D501" s="44"/>
      <c r="E501" s="44"/>
      <c r="F501" s="44"/>
      <c r="G501" s="44"/>
      <c r="H501" s="44"/>
      <c r="I501" s="44"/>
      <c r="J501" s="44"/>
      <c r="K501" s="44"/>
      <c r="L501" s="44"/>
      <c r="M501" s="44"/>
      <c r="N501" s="44"/>
      <c r="O501" s="44"/>
      <c r="P501" s="44"/>
      <c r="Q501" s="44"/>
      <c r="R501" s="44"/>
      <c r="S501" s="44"/>
      <c r="T501" s="44"/>
      <c r="U501" s="44"/>
      <c r="V501" s="44"/>
      <c r="W501" s="44"/>
      <c r="X501" s="44"/>
      <c r="Y501" s="44"/>
      <c r="Z501" s="44"/>
    </row>
    <row r="502" spans="1:26" ht="12.75" customHeight="1">
      <c r="A502" s="44"/>
      <c r="B502" s="44"/>
      <c r="C502" s="44"/>
      <c r="D502" s="44"/>
      <c r="E502" s="44"/>
      <c r="F502" s="44"/>
      <c r="G502" s="44"/>
      <c r="H502" s="44"/>
      <c r="I502" s="44"/>
      <c r="J502" s="44"/>
      <c r="K502" s="44"/>
      <c r="L502" s="44"/>
      <c r="M502" s="44"/>
      <c r="N502" s="44"/>
      <c r="O502" s="44"/>
      <c r="P502" s="44"/>
      <c r="Q502" s="44"/>
      <c r="R502" s="44"/>
      <c r="S502" s="44"/>
      <c r="T502" s="44"/>
      <c r="U502" s="44"/>
      <c r="V502" s="44"/>
      <c r="W502" s="44"/>
      <c r="X502" s="44"/>
      <c r="Y502" s="44"/>
      <c r="Z502" s="44"/>
    </row>
    <row r="503" spans="1:26" ht="12.75" customHeight="1">
      <c r="A503" s="44"/>
      <c r="B503" s="44"/>
      <c r="C503" s="44"/>
      <c r="D503" s="44"/>
      <c r="E503" s="44"/>
      <c r="F503" s="44"/>
      <c r="G503" s="44"/>
      <c r="H503" s="44"/>
      <c r="I503" s="44"/>
      <c r="J503" s="44"/>
      <c r="K503" s="44"/>
      <c r="L503" s="44"/>
      <c r="M503" s="44"/>
      <c r="N503" s="44"/>
      <c r="O503" s="44"/>
      <c r="P503" s="44"/>
      <c r="Q503" s="44"/>
      <c r="R503" s="44"/>
      <c r="S503" s="44"/>
      <c r="T503" s="44"/>
      <c r="U503" s="44"/>
      <c r="V503" s="44"/>
      <c r="W503" s="44"/>
      <c r="X503" s="44"/>
      <c r="Y503" s="44"/>
      <c r="Z503" s="44"/>
    </row>
    <row r="504" spans="1:26" ht="12.75" customHeight="1">
      <c r="A504" s="44"/>
      <c r="B504" s="44"/>
      <c r="C504" s="44"/>
      <c r="D504" s="44"/>
      <c r="E504" s="44"/>
      <c r="F504" s="44"/>
      <c r="G504" s="44"/>
      <c r="H504" s="44"/>
      <c r="I504" s="44"/>
      <c r="J504" s="44"/>
      <c r="K504" s="44"/>
      <c r="L504" s="44"/>
      <c r="M504" s="44"/>
      <c r="N504" s="44"/>
      <c r="O504" s="44"/>
      <c r="P504" s="44"/>
      <c r="Q504" s="44"/>
      <c r="R504" s="44"/>
      <c r="S504" s="44"/>
      <c r="T504" s="44"/>
      <c r="U504" s="44"/>
      <c r="V504" s="44"/>
      <c r="W504" s="44"/>
      <c r="X504" s="44"/>
      <c r="Y504" s="44"/>
      <c r="Z504" s="44"/>
    </row>
    <row r="505" spans="1:26" ht="12.75" customHeight="1">
      <c r="A505" s="44"/>
      <c r="B505" s="44"/>
      <c r="C505" s="44"/>
      <c r="D505" s="44"/>
      <c r="E505" s="44"/>
      <c r="F505" s="44"/>
      <c r="G505" s="44"/>
      <c r="H505" s="44"/>
      <c r="I505" s="44"/>
      <c r="J505" s="44"/>
      <c r="K505" s="44"/>
      <c r="L505" s="44"/>
      <c r="M505" s="44"/>
      <c r="N505" s="44"/>
      <c r="O505" s="44"/>
      <c r="P505" s="44"/>
      <c r="Q505" s="44"/>
      <c r="R505" s="44"/>
      <c r="S505" s="44"/>
      <c r="T505" s="44"/>
      <c r="U505" s="44"/>
      <c r="V505" s="44"/>
      <c r="W505" s="44"/>
      <c r="X505" s="44"/>
      <c r="Y505" s="44"/>
      <c r="Z505" s="44"/>
    </row>
    <row r="506" spans="1:26" ht="12.75" customHeight="1">
      <c r="A506" s="44"/>
      <c r="B506" s="44"/>
      <c r="C506" s="44"/>
      <c r="D506" s="44"/>
      <c r="E506" s="44"/>
      <c r="F506" s="44"/>
      <c r="G506" s="44"/>
      <c r="H506" s="44"/>
      <c r="I506" s="44"/>
      <c r="J506" s="44"/>
      <c r="K506" s="44"/>
      <c r="L506" s="44"/>
      <c r="M506" s="44"/>
      <c r="N506" s="44"/>
      <c r="O506" s="44"/>
      <c r="P506" s="44"/>
      <c r="Q506" s="44"/>
      <c r="R506" s="44"/>
      <c r="S506" s="44"/>
      <c r="T506" s="44"/>
      <c r="U506" s="44"/>
      <c r="V506" s="44"/>
      <c r="W506" s="44"/>
      <c r="X506" s="44"/>
      <c r="Y506" s="44"/>
      <c r="Z506" s="44"/>
    </row>
    <row r="507" spans="1:26" ht="12.75" customHeight="1">
      <c r="A507" s="44"/>
      <c r="B507" s="44"/>
      <c r="C507" s="44"/>
      <c r="D507" s="44"/>
      <c r="E507" s="44"/>
      <c r="F507" s="44"/>
      <c r="G507" s="44"/>
      <c r="H507" s="44"/>
      <c r="I507" s="44"/>
      <c r="J507" s="44"/>
      <c r="K507" s="44"/>
      <c r="L507" s="44"/>
      <c r="M507" s="44"/>
      <c r="N507" s="44"/>
      <c r="O507" s="44"/>
      <c r="P507" s="44"/>
      <c r="Q507" s="44"/>
      <c r="R507" s="44"/>
      <c r="S507" s="44"/>
      <c r="T507" s="44"/>
      <c r="U507" s="44"/>
      <c r="V507" s="44"/>
      <c r="W507" s="44"/>
      <c r="X507" s="44"/>
      <c r="Y507" s="44"/>
      <c r="Z507" s="44"/>
    </row>
    <row r="508" spans="1:26" ht="12.75" customHeight="1">
      <c r="A508" s="44"/>
      <c r="B508" s="44"/>
      <c r="C508" s="44"/>
      <c r="D508" s="44"/>
      <c r="E508" s="44"/>
      <c r="F508" s="44"/>
      <c r="G508" s="44"/>
      <c r="H508" s="44"/>
      <c r="I508" s="44"/>
      <c r="J508" s="44"/>
      <c r="K508" s="44"/>
      <c r="L508" s="44"/>
      <c r="M508" s="44"/>
      <c r="N508" s="44"/>
      <c r="O508" s="44"/>
      <c r="P508" s="44"/>
      <c r="Q508" s="44"/>
      <c r="R508" s="44"/>
      <c r="S508" s="44"/>
      <c r="T508" s="44"/>
      <c r="U508" s="44"/>
      <c r="V508" s="44"/>
      <c r="W508" s="44"/>
      <c r="X508" s="44"/>
      <c r="Y508" s="44"/>
      <c r="Z508" s="44"/>
    </row>
    <row r="509" spans="1:26" ht="12.75" customHeight="1">
      <c r="A509" s="44"/>
      <c r="B509" s="44"/>
      <c r="C509" s="44"/>
      <c r="D509" s="44"/>
      <c r="E509" s="44"/>
      <c r="F509" s="44"/>
      <c r="G509" s="44"/>
      <c r="H509" s="44"/>
      <c r="I509" s="44"/>
      <c r="J509" s="44"/>
      <c r="K509" s="44"/>
      <c r="L509" s="44"/>
      <c r="M509" s="44"/>
      <c r="N509" s="44"/>
      <c r="O509" s="44"/>
      <c r="P509" s="44"/>
      <c r="Q509" s="44"/>
      <c r="R509" s="44"/>
      <c r="S509" s="44"/>
      <c r="T509" s="44"/>
      <c r="U509" s="44"/>
      <c r="V509" s="44"/>
      <c r="W509" s="44"/>
      <c r="X509" s="44"/>
      <c r="Y509" s="44"/>
      <c r="Z509" s="44"/>
    </row>
    <row r="510" spans="1:26" ht="12.75" customHeight="1">
      <c r="A510" s="44"/>
      <c r="B510" s="44"/>
      <c r="C510" s="44"/>
      <c r="D510" s="44"/>
      <c r="E510" s="44"/>
      <c r="F510" s="44"/>
      <c r="G510" s="44"/>
      <c r="H510" s="44"/>
      <c r="I510" s="44"/>
      <c r="J510" s="44"/>
      <c r="K510" s="44"/>
      <c r="L510" s="44"/>
      <c r="M510" s="44"/>
      <c r="N510" s="44"/>
      <c r="O510" s="44"/>
      <c r="P510" s="44"/>
      <c r="Q510" s="44"/>
      <c r="R510" s="44"/>
      <c r="S510" s="44"/>
      <c r="T510" s="44"/>
      <c r="U510" s="44"/>
      <c r="V510" s="44"/>
      <c r="W510" s="44"/>
      <c r="X510" s="44"/>
      <c r="Y510" s="44"/>
      <c r="Z510" s="44"/>
    </row>
    <row r="511" spans="1:26" ht="12.75" customHeight="1">
      <c r="A511" s="44"/>
      <c r="B511" s="44"/>
      <c r="C511" s="44"/>
      <c r="D511" s="44"/>
      <c r="E511" s="44"/>
      <c r="F511" s="44"/>
      <c r="G511" s="44"/>
      <c r="H511" s="44"/>
      <c r="I511" s="44"/>
      <c r="J511" s="44"/>
      <c r="K511" s="44"/>
      <c r="L511" s="44"/>
      <c r="M511" s="44"/>
      <c r="N511" s="44"/>
      <c r="O511" s="44"/>
      <c r="P511" s="44"/>
      <c r="Q511" s="44"/>
      <c r="R511" s="44"/>
      <c r="S511" s="44"/>
      <c r="T511" s="44"/>
      <c r="U511" s="44"/>
      <c r="V511" s="44"/>
      <c r="W511" s="44"/>
      <c r="X511" s="44"/>
      <c r="Y511" s="44"/>
      <c r="Z511" s="44"/>
    </row>
    <row r="512" spans="1:26" ht="12.75" customHeight="1">
      <c r="A512" s="44"/>
      <c r="B512" s="44"/>
      <c r="C512" s="44"/>
      <c r="D512" s="44"/>
      <c r="E512" s="44"/>
      <c r="F512" s="44"/>
      <c r="G512" s="44"/>
      <c r="H512" s="44"/>
      <c r="I512" s="44"/>
      <c r="J512" s="44"/>
      <c r="K512" s="44"/>
      <c r="L512" s="44"/>
      <c r="M512" s="44"/>
      <c r="N512" s="44"/>
      <c r="O512" s="44"/>
      <c r="P512" s="44"/>
      <c r="Q512" s="44"/>
      <c r="R512" s="44"/>
      <c r="S512" s="44"/>
      <c r="T512" s="44"/>
      <c r="U512" s="44"/>
      <c r="V512" s="44"/>
      <c r="W512" s="44"/>
      <c r="X512" s="44"/>
      <c r="Y512" s="44"/>
      <c r="Z512" s="44"/>
    </row>
    <row r="513" spans="1:26" ht="12.75" customHeight="1">
      <c r="A513" s="44"/>
      <c r="B513" s="44"/>
      <c r="C513" s="44"/>
      <c r="D513" s="44"/>
      <c r="E513" s="44"/>
      <c r="F513" s="44"/>
      <c r="G513" s="44"/>
      <c r="H513" s="44"/>
      <c r="I513" s="44"/>
      <c r="J513" s="44"/>
      <c r="K513" s="44"/>
      <c r="L513" s="44"/>
      <c r="M513" s="44"/>
      <c r="N513" s="44"/>
      <c r="O513" s="44"/>
      <c r="P513" s="44"/>
      <c r="Q513" s="44"/>
      <c r="R513" s="44"/>
      <c r="S513" s="44"/>
      <c r="T513" s="44"/>
      <c r="U513" s="44"/>
      <c r="V513" s="44"/>
      <c r="W513" s="44"/>
      <c r="X513" s="44"/>
      <c r="Y513" s="44"/>
      <c r="Z513" s="44"/>
    </row>
    <row r="514" spans="1:26" ht="12.75" customHeight="1">
      <c r="A514" s="44"/>
      <c r="B514" s="44"/>
      <c r="C514" s="44"/>
      <c r="D514" s="44"/>
      <c r="E514" s="44"/>
      <c r="F514" s="44"/>
      <c r="G514" s="44"/>
      <c r="H514" s="44"/>
      <c r="I514" s="44"/>
      <c r="J514" s="44"/>
      <c r="K514" s="44"/>
      <c r="L514" s="44"/>
      <c r="M514" s="44"/>
      <c r="N514" s="44"/>
      <c r="O514" s="44"/>
      <c r="P514" s="44"/>
      <c r="Q514" s="44"/>
      <c r="R514" s="44"/>
      <c r="S514" s="44"/>
      <c r="T514" s="44"/>
      <c r="U514" s="44"/>
      <c r="V514" s="44"/>
      <c r="W514" s="44"/>
      <c r="X514" s="44"/>
      <c r="Y514" s="44"/>
      <c r="Z514" s="44"/>
    </row>
    <row r="515" spans="1:26" ht="12.75" customHeight="1">
      <c r="A515" s="44"/>
      <c r="B515" s="44"/>
      <c r="C515" s="44"/>
      <c r="D515" s="44"/>
      <c r="E515" s="44"/>
      <c r="F515" s="44"/>
      <c r="G515" s="44"/>
      <c r="H515" s="44"/>
      <c r="I515" s="44"/>
      <c r="J515" s="44"/>
      <c r="K515" s="44"/>
      <c r="L515" s="44"/>
      <c r="M515" s="44"/>
      <c r="N515" s="44"/>
      <c r="O515" s="44"/>
      <c r="P515" s="44"/>
      <c r="Q515" s="44"/>
      <c r="R515" s="44"/>
      <c r="S515" s="44"/>
      <c r="T515" s="44"/>
      <c r="U515" s="44"/>
      <c r="V515" s="44"/>
      <c r="W515" s="44"/>
      <c r="X515" s="44"/>
      <c r="Y515" s="44"/>
      <c r="Z515" s="44"/>
    </row>
    <row r="516" spans="1:26" ht="12.75" customHeight="1">
      <c r="A516" s="44"/>
      <c r="B516" s="44"/>
      <c r="C516" s="44"/>
      <c r="D516" s="44"/>
      <c r="E516" s="44"/>
      <c r="F516" s="44"/>
      <c r="G516" s="44"/>
      <c r="H516" s="44"/>
      <c r="I516" s="44"/>
      <c r="J516" s="44"/>
      <c r="K516" s="44"/>
      <c r="L516" s="44"/>
      <c r="M516" s="44"/>
      <c r="N516" s="44"/>
      <c r="O516" s="44"/>
      <c r="P516" s="44"/>
      <c r="Q516" s="44"/>
      <c r="R516" s="44"/>
      <c r="S516" s="44"/>
      <c r="T516" s="44"/>
      <c r="U516" s="44"/>
      <c r="V516" s="44"/>
      <c r="W516" s="44"/>
      <c r="X516" s="44"/>
      <c r="Y516" s="44"/>
      <c r="Z516" s="44"/>
    </row>
    <row r="517" spans="1:26" ht="12.75" customHeight="1">
      <c r="A517" s="44"/>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row>
    <row r="518" spans="1:26" ht="12.75" customHeight="1">
      <c r="A518" s="44"/>
      <c r="B518" s="44"/>
      <c r="C518" s="44"/>
      <c r="D518" s="44"/>
      <c r="E518" s="44"/>
      <c r="F518" s="44"/>
      <c r="G518" s="44"/>
      <c r="H518" s="44"/>
      <c r="I518" s="44"/>
      <c r="J518" s="44"/>
      <c r="K518" s="44"/>
      <c r="L518" s="44"/>
      <c r="M518" s="44"/>
      <c r="N518" s="44"/>
      <c r="O518" s="44"/>
      <c r="P518" s="44"/>
      <c r="Q518" s="44"/>
      <c r="R518" s="44"/>
      <c r="S518" s="44"/>
      <c r="T518" s="44"/>
      <c r="U518" s="44"/>
      <c r="V518" s="44"/>
      <c r="W518" s="44"/>
      <c r="X518" s="44"/>
      <c r="Y518" s="44"/>
      <c r="Z518" s="44"/>
    </row>
    <row r="519" spans="1:26" ht="12.75" customHeight="1">
      <c r="A519" s="44"/>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row>
    <row r="520" spans="1:26" ht="12.75" customHeight="1">
      <c r="A520" s="44"/>
      <c r="B520" s="44"/>
      <c r="C520" s="44"/>
      <c r="D520" s="44"/>
      <c r="E520" s="44"/>
      <c r="F520" s="44"/>
      <c r="G520" s="44"/>
      <c r="H520" s="44"/>
      <c r="I520" s="44"/>
      <c r="J520" s="44"/>
      <c r="K520" s="44"/>
      <c r="L520" s="44"/>
      <c r="M520" s="44"/>
      <c r="N520" s="44"/>
      <c r="O520" s="44"/>
      <c r="P520" s="44"/>
      <c r="Q520" s="44"/>
      <c r="R520" s="44"/>
      <c r="S520" s="44"/>
      <c r="T520" s="44"/>
      <c r="U520" s="44"/>
      <c r="V520" s="44"/>
      <c r="W520" s="44"/>
      <c r="X520" s="44"/>
      <c r="Y520" s="44"/>
      <c r="Z520" s="44"/>
    </row>
    <row r="521" spans="1:26" ht="12.75" customHeight="1">
      <c r="A521" s="44"/>
      <c r="B521" s="44"/>
      <c r="C521" s="44"/>
      <c r="D521" s="44"/>
      <c r="E521" s="44"/>
      <c r="F521" s="44"/>
      <c r="G521" s="44"/>
      <c r="H521" s="44"/>
      <c r="I521" s="44"/>
      <c r="J521" s="44"/>
      <c r="K521" s="44"/>
      <c r="L521" s="44"/>
      <c r="M521" s="44"/>
      <c r="N521" s="44"/>
      <c r="O521" s="44"/>
      <c r="P521" s="44"/>
      <c r="Q521" s="44"/>
      <c r="R521" s="44"/>
      <c r="S521" s="44"/>
      <c r="T521" s="44"/>
      <c r="U521" s="44"/>
      <c r="V521" s="44"/>
      <c r="W521" s="44"/>
      <c r="X521" s="44"/>
      <c r="Y521" s="44"/>
      <c r="Z521" s="44"/>
    </row>
    <row r="522" spans="1:26" ht="12.75" customHeight="1">
      <c r="A522" s="44"/>
      <c r="B522" s="44"/>
      <c r="C522" s="44"/>
      <c r="D522" s="44"/>
      <c r="E522" s="44"/>
      <c r="F522" s="44"/>
      <c r="G522" s="44"/>
      <c r="H522" s="44"/>
      <c r="I522" s="44"/>
      <c r="J522" s="44"/>
      <c r="K522" s="44"/>
      <c r="L522" s="44"/>
      <c r="M522" s="44"/>
      <c r="N522" s="44"/>
      <c r="O522" s="44"/>
      <c r="P522" s="44"/>
      <c r="Q522" s="44"/>
      <c r="R522" s="44"/>
      <c r="S522" s="44"/>
      <c r="T522" s="44"/>
      <c r="U522" s="44"/>
      <c r="V522" s="44"/>
      <c r="W522" s="44"/>
      <c r="X522" s="44"/>
      <c r="Y522" s="44"/>
      <c r="Z522" s="44"/>
    </row>
    <row r="523" spans="1:26" ht="12.75" customHeight="1">
      <c r="A523" s="44"/>
      <c r="B523" s="44"/>
      <c r="C523" s="44"/>
      <c r="D523" s="44"/>
      <c r="E523" s="44"/>
      <c r="F523" s="44"/>
      <c r="G523" s="44"/>
      <c r="H523" s="44"/>
      <c r="I523" s="44"/>
      <c r="J523" s="44"/>
      <c r="K523" s="44"/>
      <c r="L523" s="44"/>
      <c r="M523" s="44"/>
      <c r="N523" s="44"/>
      <c r="O523" s="44"/>
      <c r="P523" s="44"/>
      <c r="Q523" s="44"/>
      <c r="R523" s="44"/>
      <c r="S523" s="44"/>
      <c r="T523" s="44"/>
      <c r="U523" s="44"/>
      <c r="V523" s="44"/>
      <c r="W523" s="44"/>
      <c r="X523" s="44"/>
      <c r="Y523" s="44"/>
      <c r="Z523" s="44"/>
    </row>
    <row r="524" spans="1:26" ht="12.75" customHeight="1">
      <c r="A524" s="44"/>
      <c r="B524" s="44"/>
      <c r="C524" s="44"/>
      <c r="D524" s="44"/>
      <c r="E524" s="44"/>
      <c r="F524" s="44"/>
      <c r="G524" s="44"/>
      <c r="H524" s="44"/>
      <c r="I524" s="44"/>
      <c r="J524" s="44"/>
      <c r="K524" s="44"/>
      <c r="L524" s="44"/>
      <c r="M524" s="44"/>
      <c r="N524" s="44"/>
      <c r="O524" s="44"/>
      <c r="P524" s="44"/>
      <c r="Q524" s="44"/>
      <c r="R524" s="44"/>
      <c r="S524" s="44"/>
      <c r="T524" s="44"/>
      <c r="U524" s="44"/>
      <c r="V524" s="44"/>
      <c r="W524" s="44"/>
      <c r="X524" s="44"/>
      <c r="Y524" s="44"/>
      <c r="Z524" s="44"/>
    </row>
    <row r="525" spans="1:26" ht="12.75" customHeight="1">
      <c r="A525" s="44"/>
      <c r="B525" s="44"/>
      <c r="C525" s="44"/>
      <c r="D525" s="44"/>
      <c r="E525" s="44"/>
      <c r="F525" s="44"/>
      <c r="G525" s="44"/>
      <c r="H525" s="44"/>
      <c r="I525" s="44"/>
      <c r="J525" s="44"/>
      <c r="K525" s="44"/>
      <c r="L525" s="44"/>
      <c r="M525" s="44"/>
      <c r="N525" s="44"/>
      <c r="O525" s="44"/>
      <c r="P525" s="44"/>
      <c r="Q525" s="44"/>
      <c r="R525" s="44"/>
      <c r="S525" s="44"/>
      <c r="T525" s="44"/>
      <c r="U525" s="44"/>
      <c r="V525" s="44"/>
      <c r="W525" s="44"/>
      <c r="X525" s="44"/>
      <c r="Y525" s="44"/>
      <c r="Z525" s="44"/>
    </row>
    <row r="526" spans="1:26" ht="12.75" customHeight="1">
      <c r="A526" s="44"/>
      <c r="B526" s="44"/>
      <c r="C526" s="44"/>
      <c r="D526" s="44"/>
      <c r="E526" s="44"/>
      <c r="F526" s="44"/>
      <c r="G526" s="44"/>
      <c r="H526" s="44"/>
      <c r="I526" s="44"/>
      <c r="J526" s="44"/>
      <c r="K526" s="44"/>
      <c r="L526" s="44"/>
      <c r="M526" s="44"/>
      <c r="N526" s="44"/>
      <c r="O526" s="44"/>
      <c r="P526" s="44"/>
      <c r="Q526" s="44"/>
      <c r="R526" s="44"/>
      <c r="S526" s="44"/>
      <c r="T526" s="44"/>
      <c r="U526" s="44"/>
      <c r="V526" s="44"/>
      <c r="W526" s="44"/>
      <c r="X526" s="44"/>
      <c r="Y526" s="44"/>
      <c r="Z526" s="44"/>
    </row>
    <row r="527" spans="1:26" ht="12.75" customHeight="1">
      <c r="A527" s="44"/>
      <c r="B527" s="44"/>
      <c r="C527" s="44"/>
      <c r="D527" s="44"/>
      <c r="E527" s="44"/>
      <c r="F527" s="44"/>
      <c r="G527" s="44"/>
      <c r="H527" s="44"/>
      <c r="I527" s="44"/>
      <c r="J527" s="44"/>
      <c r="K527" s="44"/>
      <c r="L527" s="44"/>
      <c r="M527" s="44"/>
      <c r="N527" s="44"/>
      <c r="O527" s="44"/>
      <c r="P527" s="44"/>
      <c r="Q527" s="44"/>
      <c r="R527" s="44"/>
      <c r="S527" s="44"/>
      <c r="T527" s="44"/>
      <c r="U527" s="44"/>
      <c r="V527" s="44"/>
      <c r="W527" s="44"/>
      <c r="X527" s="44"/>
      <c r="Y527" s="44"/>
      <c r="Z527" s="44"/>
    </row>
    <row r="528" spans="1:26" ht="12.75" customHeight="1">
      <c r="A528" s="44"/>
      <c r="B528" s="44"/>
      <c r="C528" s="44"/>
      <c r="D528" s="44"/>
      <c r="E528" s="44"/>
      <c r="F528" s="44"/>
      <c r="G528" s="44"/>
      <c r="H528" s="44"/>
      <c r="I528" s="44"/>
      <c r="J528" s="44"/>
      <c r="K528" s="44"/>
      <c r="L528" s="44"/>
      <c r="M528" s="44"/>
      <c r="N528" s="44"/>
      <c r="O528" s="44"/>
      <c r="P528" s="44"/>
      <c r="Q528" s="44"/>
      <c r="R528" s="44"/>
      <c r="S528" s="44"/>
      <c r="T528" s="44"/>
      <c r="U528" s="44"/>
      <c r="V528" s="44"/>
      <c r="W528" s="44"/>
      <c r="X528" s="44"/>
      <c r="Y528" s="44"/>
      <c r="Z528" s="44"/>
    </row>
    <row r="529" spans="1:26" ht="12.75" customHeight="1">
      <c r="A529" s="44"/>
      <c r="B529" s="44"/>
      <c r="C529" s="44"/>
      <c r="D529" s="44"/>
      <c r="E529" s="44"/>
      <c r="F529" s="44"/>
      <c r="G529" s="44"/>
      <c r="H529" s="44"/>
      <c r="I529" s="44"/>
      <c r="J529" s="44"/>
      <c r="K529" s="44"/>
      <c r="L529" s="44"/>
      <c r="M529" s="44"/>
      <c r="N529" s="44"/>
      <c r="O529" s="44"/>
      <c r="P529" s="44"/>
      <c r="Q529" s="44"/>
      <c r="R529" s="44"/>
      <c r="S529" s="44"/>
      <c r="T529" s="44"/>
      <c r="U529" s="44"/>
      <c r="V529" s="44"/>
      <c r="W529" s="44"/>
      <c r="X529" s="44"/>
      <c r="Y529" s="44"/>
      <c r="Z529" s="44"/>
    </row>
    <row r="530" spans="1:26" ht="12.75" customHeight="1">
      <c r="A530" s="44"/>
      <c r="B530" s="44"/>
      <c r="C530" s="44"/>
      <c r="D530" s="44"/>
      <c r="E530" s="44"/>
      <c r="F530" s="44"/>
      <c r="G530" s="44"/>
      <c r="H530" s="44"/>
      <c r="I530" s="44"/>
      <c r="J530" s="44"/>
      <c r="K530" s="44"/>
      <c r="L530" s="44"/>
      <c r="M530" s="44"/>
      <c r="N530" s="44"/>
      <c r="O530" s="44"/>
      <c r="P530" s="44"/>
      <c r="Q530" s="44"/>
      <c r="R530" s="44"/>
      <c r="S530" s="44"/>
      <c r="T530" s="44"/>
      <c r="U530" s="44"/>
      <c r="V530" s="44"/>
      <c r="W530" s="44"/>
      <c r="X530" s="44"/>
      <c r="Y530" s="44"/>
      <c r="Z530" s="44"/>
    </row>
    <row r="531" spans="1:26" ht="12.75" customHeight="1">
      <c r="A531" s="44"/>
      <c r="B531" s="44"/>
      <c r="C531" s="44"/>
      <c r="D531" s="44"/>
      <c r="E531" s="44"/>
      <c r="F531" s="44"/>
      <c r="G531" s="44"/>
      <c r="H531" s="44"/>
      <c r="I531" s="44"/>
      <c r="J531" s="44"/>
      <c r="K531" s="44"/>
      <c r="L531" s="44"/>
      <c r="M531" s="44"/>
      <c r="N531" s="44"/>
      <c r="O531" s="44"/>
      <c r="P531" s="44"/>
      <c r="Q531" s="44"/>
      <c r="R531" s="44"/>
      <c r="S531" s="44"/>
      <c r="T531" s="44"/>
      <c r="U531" s="44"/>
      <c r="V531" s="44"/>
      <c r="W531" s="44"/>
      <c r="X531" s="44"/>
      <c r="Y531" s="44"/>
      <c r="Z531" s="44"/>
    </row>
    <row r="532" spans="1:26" ht="12.75" customHeight="1">
      <c r="A532" s="44"/>
      <c r="B532" s="44"/>
      <c r="C532" s="44"/>
      <c r="D532" s="44"/>
      <c r="E532" s="44"/>
      <c r="F532" s="44"/>
      <c r="G532" s="44"/>
      <c r="H532" s="44"/>
      <c r="I532" s="44"/>
      <c r="J532" s="44"/>
      <c r="K532" s="44"/>
      <c r="L532" s="44"/>
      <c r="M532" s="44"/>
      <c r="N532" s="44"/>
      <c r="O532" s="44"/>
      <c r="P532" s="44"/>
      <c r="Q532" s="44"/>
      <c r="R532" s="44"/>
      <c r="S532" s="44"/>
      <c r="T532" s="44"/>
      <c r="U532" s="44"/>
      <c r="V532" s="44"/>
      <c r="W532" s="44"/>
      <c r="X532" s="44"/>
      <c r="Y532" s="44"/>
      <c r="Z532" s="44"/>
    </row>
    <row r="533" spans="1:26" ht="12.75" customHeight="1">
      <c r="A533" s="44"/>
      <c r="B533" s="44"/>
      <c r="C533" s="44"/>
      <c r="D533" s="44"/>
      <c r="E533" s="44"/>
      <c r="F533" s="44"/>
      <c r="G533" s="44"/>
      <c r="H533" s="44"/>
      <c r="I533" s="44"/>
      <c r="J533" s="44"/>
      <c r="K533" s="44"/>
      <c r="L533" s="44"/>
      <c r="M533" s="44"/>
      <c r="N533" s="44"/>
      <c r="O533" s="44"/>
      <c r="P533" s="44"/>
      <c r="Q533" s="44"/>
      <c r="R533" s="44"/>
      <c r="S533" s="44"/>
      <c r="T533" s="44"/>
      <c r="U533" s="44"/>
      <c r="V533" s="44"/>
      <c r="W533" s="44"/>
      <c r="X533" s="44"/>
      <c r="Y533" s="44"/>
      <c r="Z533" s="44"/>
    </row>
    <row r="534" spans="1:26" ht="12.75" customHeight="1">
      <c r="A534" s="44"/>
      <c r="B534" s="44"/>
      <c r="C534" s="44"/>
      <c r="D534" s="44"/>
      <c r="E534" s="44"/>
      <c r="F534" s="44"/>
      <c r="G534" s="44"/>
      <c r="H534" s="44"/>
      <c r="I534" s="44"/>
      <c r="J534" s="44"/>
      <c r="K534" s="44"/>
      <c r="L534" s="44"/>
      <c r="M534" s="44"/>
      <c r="N534" s="44"/>
      <c r="O534" s="44"/>
      <c r="P534" s="44"/>
      <c r="Q534" s="44"/>
      <c r="R534" s="44"/>
      <c r="S534" s="44"/>
      <c r="T534" s="44"/>
      <c r="U534" s="44"/>
      <c r="V534" s="44"/>
      <c r="W534" s="44"/>
      <c r="X534" s="44"/>
      <c r="Y534" s="44"/>
      <c r="Z534" s="44"/>
    </row>
    <row r="535" spans="1:26" ht="12.75" customHeight="1">
      <c r="A535" s="44"/>
      <c r="B535" s="44"/>
      <c r="C535" s="44"/>
      <c r="D535" s="44"/>
      <c r="E535" s="44"/>
      <c r="F535" s="44"/>
      <c r="G535" s="44"/>
      <c r="H535" s="44"/>
      <c r="I535" s="44"/>
      <c r="J535" s="44"/>
      <c r="K535" s="44"/>
      <c r="L535" s="44"/>
      <c r="M535" s="44"/>
      <c r="N535" s="44"/>
      <c r="O535" s="44"/>
      <c r="P535" s="44"/>
      <c r="Q535" s="44"/>
      <c r="R535" s="44"/>
      <c r="S535" s="44"/>
      <c r="T535" s="44"/>
      <c r="U535" s="44"/>
      <c r="V535" s="44"/>
      <c r="W535" s="44"/>
      <c r="X535" s="44"/>
      <c r="Y535" s="44"/>
      <c r="Z535" s="44"/>
    </row>
    <row r="536" spans="1:26" ht="12.75" customHeight="1">
      <c r="A536" s="44"/>
      <c r="B536" s="44"/>
      <c r="C536" s="44"/>
      <c r="D536" s="44"/>
      <c r="E536" s="44"/>
      <c r="F536" s="44"/>
      <c r="G536" s="44"/>
      <c r="H536" s="44"/>
      <c r="I536" s="44"/>
      <c r="J536" s="44"/>
      <c r="K536" s="44"/>
      <c r="L536" s="44"/>
      <c r="M536" s="44"/>
      <c r="N536" s="44"/>
      <c r="O536" s="44"/>
      <c r="P536" s="44"/>
      <c r="Q536" s="44"/>
      <c r="R536" s="44"/>
      <c r="S536" s="44"/>
      <c r="T536" s="44"/>
      <c r="U536" s="44"/>
      <c r="V536" s="44"/>
      <c r="W536" s="44"/>
      <c r="X536" s="44"/>
      <c r="Y536" s="44"/>
      <c r="Z536" s="44"/>
    </row>
    <row r="537" spans="1:26" ht="12.75" customHeight="1">
      <c r="A537" s="44"/>
      <c r="B537" s="44"/>
      <c r="C537" s="44"/>
      <c r="D537" s="44"/>
      <c r="E537" s="44"/>
      <c r="F537" s="44"/>
      <c r="G537" s="44"/>
      <c r="H537" s="44"/>
      <c r="I537" s="44"/>
      <c r="J537" s="44"/>
      <c r="K537" s="44"/>
      <c r="L537" s="44"/>
      <c r="M537" s="44"/>
      <c r="N537" s="44"/>
      <c r="O537" s="44"/>
      <c r="P537" s="44"/>
      <c r="Q537" s="44"/>
      <c r="R537" s="44"/>
      <c r="S537" s="44"/>
      <c r="T537" s="44"/>
      <c r="U537" s="44"/>
      <c r="V537" s="44"/>
      <c r="W537" s="44"/>
      <c r="X537" s="44"/>
      <c r="Y537" s="44"/>
      <c r="Z537" s="44"/>
    </row>
    <row r="538" spans="1:26" ht="12.75" customHeight="1">
      <c r="A538" s="44"/>
      <c r="B538" s="44"/>
      <c r="C538" s="44"/>
      <c r="D538" s="44"/>
      <c r="E538" s="44"/>
      <c r="F538" s="44"/>
      <c r="G538" s="44"/>
      <c r="H538" s="44"/>
      <c r="I538" s="44"/>
      <c r="J538" s="44"/>
      <c r="K538" s="44"/>
      <c r="L538" s="44"/>
      <c r="M538" s="44"/>
      <c r="N538" s="44"/>
      <c r="O538" s="44"/>
      <c r="P538" s="44"/>
      <c r="Q538" s="44"/>
      <c r="R538" s="44"/>
      <c r="S538" s="44"/>
      <c r="T538" s="44"/>
      <c r="U538" s="44"/>
      <c r="V538" s="44"/>
      <c r="W538" s="44"/>
      <c r="X538" s="44"/>
      <c r="Y538" s="44"/>
      <c r="Z538" s="44"/>
    </row>
    <row r="539" spans="1:26" ht="12.75" customHeight="1">
      <c r="A539" s="44"/>
      <c r="B539" s="44"/>
      <c r="C539" s="44"/>
      <c r="D539" s="44"/>
      <c r="E539" s="44"/>
      <c r="F539" s="44"/>
      <c r="G539" s="44"/>
      <c r="H539" s="44"/>
      <c r="I539" s="44"/>
      <c r="J539" s="44"/>
      <c r="K539" s="44"/>
      <c r="L539" s="44"/>
      <c r="M539" s="44"/>
      <c r="N539" s="44"/>
      <c r="O539" s="44"/>
      <c r="P539" s="44"/>
      <c r="Q539" s="44"/>
      <c r="R539" s="44"/>
      <c r="S539" s="44"/>
      <c r="T539" s="44"/>
      <c r="U539" s="44"/>
      <c r="V539" s="44"/>
      <c r="W539" s="44"/>
      <c r="X539" s="44"/>
      <c r="Y539" s="44"/>
      <c r="Z539" s="44"/>
    </row>
    <row r="540" spans="1:26" ht="12.75" customHeight="1">
      <c r="A540" s="44"/>
      <c r="B540" s="44"/>
      <c r="C540" s="44"/>
      <c r="D540" s="44"/>
      <c r="E540" s="44"/>
      <c r="F540" s="44"/>
      <c r="G540" s="44"/>
      <c r="H540" s="44"/>
      <c r="I540" s="44"/>
      <c r="J540" s="44"/>
      <c r="K540" s="44"/>
      <c r="L540" s="44"/>
      <c r="M540" s="44"/>
      <c r="N540" s="44"/>
      <c r="O540" s="44"/>
      <c r="P540" s="44"/>
      <c r="Q540" s="44"/>
      <c r="R540" s="44"/>
      <c r="S540" s="44"/>
      <c r="T540" s="44"/>
      <c r="U540" s="44"/>
      <c r="V540" s="44"/>
      <c r="W540" s="44"/>
      <c r="X540" s="44"/>
      <c r="Y540" s="44"/>
      <c r="Z540" s="44"/>
    </row>
    <row r="541" spans="1:26" ht="12.75" customHeight="1">
      <c r="A541" s="44"/>
      <c r="B541" s="44"/>
      <c r="C541" s="44"/>
      <c r="D541" s="44"/>
      <c r="E541" s="44"/>
      <c r="F541" s="44"/>
      <c r="G541" s="44"/>
      <c r="H541" s="44"/>
      <c r="I541" s="44"/>
      <c r="J541" s="44"/>
      <c r="K541" s="44"/>
      <c r="L541" s="44"/>
      <c r="M541" s="44"/>
      <c r="N541" s="44"/>
      <c r="O541" s="44"/>
      <c r="P541" s="44"/>
      <c r="Q541" s="44"/>
      <c r="R541" s="44"/>
      <c r="S541" s="44"/>
      <c r="T541" s="44"/>
      <c r="U541" s="44"/>
      <c r="V541" s="44"/>
      <c r="W541" s="44"/>
      <c r="X541" s="44"/>
      <c r="Y541" s="44"/>
      <c r="Z541" s="44"/>
    </row>
    <row r="542" spans="1:26" ht="12.75" customHeight="1">
      <c r="A542" s="44"/>
      <c r="B542" s="44"/>
      <c r="C542" s="44"/>
      <c r="D542" s="44"/>
      <c r="E542" s="44"/>
      <c r="F542" s="44"/>
      <c r="G542" s="44"/>
      <c r="H542" s="44"/>
      <c r="I542" s="44"/>
      <c r="J542" s="44"/>
      <c r="K542" s="44"/>
      <c r="L542" s="44"/>
      <c r="M542" s="44"/>
      <c r="N542" s="44"/>
      <c r="O542" s="44"/>
      <c r="P542" s="44"/>
      <c r="Q542" s="44"/>
      <c r="R542" s="44"/>
      <c r="S542" s="44"/>
      <c r="T542" s="44"/>
      <c r="U542" s="44"/>
      <c r="V542" s="44"/>
      <c r="W542" s="44"/>
      <c r="X542" s="44"/>
      <c r="Y542" s="44"/>
      <c r="Z542" s="44"/>
    </row>
    <row r="543" spans="1:26" ht="12.75" customHeight="1">
      <c r="A543" s="44"/>
      <c r="B543" s="44"/>
      <c r="C543" s="44"/>
      <c r="D543" s="44"/>
      <c r="E543" s="44"/>
      <c r="F543" s="44"/>
      <c r="G543" s="44"/>
      <c r="H543" s="44"/>
      <c r="I543" s="44"/>
      <c r="J543" s="44"/>
      <c r="K543" s="44"/>
      <c r="L543" s="44"/>
      <c r="M543" s="44"/>
      <c r="N543" s="44"/>
      <c r="O543" s="44"/>
      <c r="P543" s="44"/>
      <c r="Q543" s="44"/>
      <c r="R543" s="44"/>
      <c r="S543" s="44"/>
      <c r="T543" s="44"/>
      <c r="U543" s="44"/>
      <c r="V543" s="44"/>
      <c r="W543" s="44"/>
      <c r="X543" s="44"/>
      <c r="Y543" s="44"/>
      <c r="Z543" s="44"/>
    </row>
    <row r="544" spans="1:26" ht="12.75" customHeight="1">
      <c r="A544" s="44"/>
      <c r="B544" s="44"/>
      <c r="C544" s="44"/>
      <c r="D544" s="44"/>
      <c r="E544" s="44"/>
      <c r="F544" s="44"/>
      <c r="G544" s="44"/>
      <c r="H544" s="44"/>
      <c r="I544" s="44"/>
      <c r="J544" s="44"/>
      <c r="K544" s="44"/>
      <c r="L544" s="44"/>
      <c r="M544" s="44"/>
      <c r="N544" s="44"/>
      <c r="O544" s="44"/>
      <c r="P544" s="44"/>
      <c r="Q544" s="44"/>
      <c r="R544" s="44"/>
      <c r="S544" s="44"/>
      <c r="T544" s="44"/>
      <c r="U544" s="44"/>
      <c r="V544" s="44"/>
      <c r="W544" s="44"/>
      <c r="X544" s="44"/>
      <c r="Y544" s="44"/>
      <c r="Z544" s="44"/>
    </row>
    <row r="545" spans="1:26" ht="12.75" customHeight="1">
      <c r="A545" s="44"/>
      <c r="B545" s="44"/>
      <c r="C545" s="44"/>
      <c r="D545" s="44"/>
      <c r="E545" s="44"/>
      <c r="F545" s="44"/>
      <c r="G545" s="44"/>
      <c r="H545" s="44"/>
      <c r="I545" s="44"/>
      <c r="J545" s="44"/>
      <c r="K545" s="44"/>
      <c r="L545" s="44"/>
      <c r="M545" s="44"/>
      <c r="N545" s="44"/>
      <c r="O545" s="44"/>
      <c r="P545" s="44"/>
      <c r="Q545" s="44"/>
      <c r="R545" s="44"/>
      <c r="S545" s="44"/>
      <c r="T545" s="44"/>
      <c r="U545" s="44"/>
      <c r="V545" s="44"/>
      <c r="W545" s="44"/>
      <c r="X545" s="44"/>
      <c r="Y545" s="44"/>
      <c r="Z545" s="44"/>
    </row>
    <row r="546" spans="1:26" ht="12.75" customHeight="1">
      <c r="A546" s="44"/>
      <c r="B546" s="44"/>
      <c r="C546" s="44"/>
      <c r="D546" s="44"/>
      <c r="E546" s="44"/>
      <c r="F546" s="44"/>
      <c r="G546" s="44"/>
      <c r="H546" s="44"/>
      <c r="I546" s="44"/>
      <c r="J546" s="44"/>
      <c r="K546" s="44"/>
      <c r="L546" s="44"/>
      <c r="M546" s="44"/>
      <c r="N546" s="44"/>
      <c r="O546" s="44"/>
      <c r="P546" s="44"/>
      <c r="Q546" s="44"/>
      <c r="R546" s="44"/>
      <c r="S546" s="44"/>
      <c r="T546" s="44"/>
      <c r="U546" s="44"/>
      <c r="V546" s="44"/>
      <c r="W546" s="44"/>
      <c r="X546" s="44"/>
      <c r="Y546" s="44"/>
      <c r="Z546" s="44"/>
    </row>
    <row r="547" spans="1:26" ht="12.75" customHeight="1">
      <c r="A547" s="44"/>
      <c r="B547" s="44"/>
      <c r="C547" s="44"/>
      <c r="D547" s="44"/>
      <c r="E547" s="44"/>
      <c r="F547" s="44"/>
      <c r="G547" s="44"/>
      <c r="H547" s="44"/>
      <c r="I547" s="44"/>
      <c r="J547" s="44"/>
      <c r="K547" s="44"/>
      <c r="L547" s="44"/>
      <c r="M547" s="44"/>
      <c r="N547" s="44"/>
      <c r="O547" s="44"/>
      <c r="P547" s="44"/>
      <c r="Q547" s="44"/>
      <c r="R547" s="44"/>
      <c r="S547" s="44"/>
      <c r="T547" s="44"/>
      <c r="U547" s="44"/>
      <c r="V547" s="44"/>
      <c r="W547" s="44"/>
      <c r="X547" s="44"/>
      <c r="Y547" s="44"/>
      <c r="Z547" s="44"/>
    </row>
    <row r="548" spans="1:26" ht="12.75" customHeight="1">
      <c r="A548" s="44"/>
      <c r="B548" s="44"/>
      <c r="C548" s="44"/>
      <c r="D548" s="44"/>
      <c r="E548" s="44"/>
      <c r="F548" s="44"/>
      <c r="G548" s="44"/>
      <c r="H548" s="44"/>
      <c r="I548" s="44"/>
      <c r="J548" s="44"/>
      <c r="K548" s="44"/>
      <c r="L548" s="44"/>
      <c r="M548" s="44"/>
      <c r="N548" s="44"/>
      <c r="O548" s="44"/>
      <c r="P548" s="44"/>
      <c r="Q548" s="44"/>
      <c r="R548" s="44"/>
      <c r="S548" s="44"/>
      <c r="T548" s="44"/>
      <c r="U548" s="44"/>
      <c r="V548" s="44"/>
      <c r="W548" s="44"/>
      <c r="X548" s="44"/>
      <c r="Y548" s="44"/>
      <c r="Z548" s="44"/>
    </row>
    <row r="549" spans="1:26" ht="12.75" customHeight="1">
      <c r="A549" s="44"/>
      <c r="B549" s="44"/>
      <c r="C549" s="44"/>
      <c r="D549" s="44"/>
      <c r="E549" s="44"/>
      <c r="F549" s="44"/>
      <c r="G549" s="44"/>
      <c r="H549" s="44"/>
      <c r="I549" s="44"/>
      <c r="J549" s="44"/>
      <c r="K549" s="44"/>
      <c r="L549" s="44"/>
      <c r="M549" s="44"/>
      <c r="N549" s="44"/>
      <c r="O549" s="44"/>
      <c r="P549" s="44"/>
      <c r="Q549" s="44"/>
      <c r="R549" s="44"/>
      <c r="S549" s="44"/>
      <c r="T549" s="44"/>
      <c r="U549" s="44"/>
      <c r="V549" s="44"/>
      <c r="W549" s="44"/>
      <c r="X549" s="44"/>
      <c r="Y549" s="44"/>
      <c r="Z549" s="44"/>
    </row>
    <row r="550" spans="1:26" ht="12.75" customHeight="1">
      <c r="A550" s="44"/>
      <c r="B550" s="44"/>
      <c r="C550" s="44"/>
      <c r="D550" s="44"/>
      <c r="E550" s="44"/>
      <c r="F550" s="44"/>
      <c r="G550" s="44"/>
      <c r="H550" s="44"/>
      <c r="I550" s="44"/>
      <c r="J550" s="44"/>
      <c r="K550" s="44"/>
      <c r="L550" s="44"/>
      <c r="M550" s="44"/>
      <c r="N550" s="44"/>
      <c r="O550" s="44"/>
      <c r="P550" s="44"/>
      <c r="Q550" s="44"/>
      <c r="R550" s="44"/>
      <c r="S550" s="44"/>
      <c r="T550" s="44"/>
      <c r="U550" s="44"/>
      <c r="V550" s="44"/>
      <c r="W550" s="44"/>
      <c r="X550" s="44"/>
      <c r="Y550" s="44"/>
      <c r="Z550" s="44"/>
    </row>
    <row r="551" spans="1:26" ht="12.75" customHeight="1">
      <c r="A551" s="44"/>
      <c r="B551" s="44"/>
      <c r="C551" s="44"/>
      <c r="D551" s="44"/>
      <c r="E551" s="44"/>
      <c r="F551" s="44"/>
      <c r="G551" s="44"/>
      <c r="H551" s="44"/>
      <c r="I551" s="44"/>
      <c r="J551" s="44"/>
      <c r="K551" s="44"/>
      <c r="L551" s="44"/>
      <c r="M551" s="44"/>
      <c r="N551" s="44"/>
      <c r="O551" s="44"/>
      <c r="P551" s="44"/>
      <c r="Q551" s="44"/>
      <c r="R551" s="44"/>
      <c r="S551" s="44"/>
      <c r="T551" s="44"/>
      <c r="U551" s="44"/>
      <c r="V551" s="44"/>
      <c r="W551" s="44"/>
      <c r="X551" s="44"/>
      <c r="Y551" s="44"/>
      <c r="Z551" s="44"/>
    </row>
    <row r="552" spans="1:26" ht="12.75" customHeight="1">
      <c r="A552" s="44"/>
      <c r="B552" s="44"/>
      <c r="C552" s="44"/>
      <c r="D552" s="44"/>
      <c r="E552" s="44"/>
      <c r="F552" s="44"/>
      <c r="G552" s="44"/>
      <c r="H552" s="44"/>
      <c r="I552" s="44"/>
      <c r="J552" s="44"/>
      <c r="K552" s="44"/>
      <c r="L552" s="44"/>
      <c r="M552" s="44"/>
      <c r="N552" s="44"/>
      <c r="O552" s="44"/>
      <c r="P552" s="44"/>
      <c r="Q552" s="44"/>
      <c r="R552" s="44"/>
      <c r="S552" s="44"/>
      <c r="T552" s="44"/>
      <c r="U552" s="44"/>
      <c r="V552" s="44"/>
      <c r="W552" s="44"/>
      <c r="X552" s="44"/>
      <c r="Y552" s="44"/>
      <c r="Z552" s="44"/>
    </row>
    <row r="553" spans="1:26" ht="12.75" customHeight="1">
      <c r="A553" s="44"/>
      <c r="B553" s="44"/>
      <c r="C553" s="44"/>
      <c r="D553" s="44"/>
      <c r="E553" s="44"/>
      <c r="F553" s="44"/>
      <c r="G553" s="44"/>
      <c r="H553" s="44"/>
      <c r="I553" s="44"/>
      <c r="J553" s="44"/>
      <c r="K553" s="44"/>
      <c r="L553" s="44"/>
      <c r="M553" s="44"/>
      <c r="N553" s="44"/>
      <c r="O553" s="44"/>
      <c r="P553" s="44"/>
      <c r="Q553" s="44"/>
      <c r="R553" s="44"/>
      <c r="S553" s="44"/>
      <c r="T553" s="44"/>
      <c r="U553" s="44"/>
      <c r="V553" s="44"/>
      <c r="W553" s="44"/>
      <c r="X553" s="44"/>
      <c r="Y553" s="44"/>
      <c r="Z553" s="44"/>
    </row>
    <row r="554" spans="1:26" ht="12.75" customHeight="1">
      <c r="A554" s="44"/>
      <c r="B554" s="44"/>
      <c r="C554" s="44"/>
      <c r="D554" s="44"/>
      <c r="E554" s="44"/>
      <c r="F554" s="44"/>
      <c r="G554" s="44"/>
      <c r="H554" s="44"/>
      <c r="I554" s="44"/>
      <c r="J554" s="44"/>
      <c r="K554" s="44"/>
      <c r="L554" s="44"/>
      <c r="M554" s="44"/>
      <c r="N554" s="44"/>
      <c r="O554" s="44"/>
      <c r="P554" s="44"/>
      <c r="Q554" s="44"/>
      <c r="R554" s="44"/>
      <c r="S554" s="44"/>
      <c r="T554" s="44"/>
      <c r="U554" s="44"/>
      <c r="V554" s="44"/>
      <c r="W554" s="44"/>
      <c r="X554" s="44"/>
      <c r="Y554" s="44"/>
      <c r="Z554" s="44"/>
    </row>
    <row r="555" spans="1:26" ht="12.75" customHeight="1">
      <c r="A555" s="44"/>
      <c r="B555" s="44"/>
      <c r="C555" s="44"/>
      <c r="D555" s="44"/>
      <c r="E555" s="44"/>
      <c r="F555" s="44"/>
      <c r="G555" s="44"/>
      <c r="H555" s="44"/>
      <c r="I555" s="44"/>
      <c r="J555" s="44"/>
      <c r="K555" s="44"/>
      <c r="L555" s="44"/>
      <c r="M555" s="44"/>
      <c r="N555" s="44"/>
      <c r="O555" s="44"/>
      <c r="P555" s="44"/>
      <c r="Q555" s="44"/>
      <c r="R555" s="44"/>
      <c r="S555" s="44"/>
      <c r="T555" s="44"/>
      <c r="U555" s="44"/>
      <c r="V555" s="44"/>
      <c r="W555" s="44"/>
      <c r="X555" s="44"/>
      <c r="Y555" s="44"/>
      <c r="Z555" s="44"/>
    </row>
    <row r="556" spans="1:26" ht="12.75" customHeight="1">
      <c r="A556" s="44"/>
      <c r="B556" s="44"/>
      <c r="C556" s="44"/>
      <c r="D556" s="44"/>
      <c r="E556" s="44"/>
      <c r="F556" s="44"/>
      <c r="G556" s="44"/>
      <c r="H556" s="44"/>
      <c r="I556" s="44"/>
      <c r="J556" s="44"/>
      <c r="K556" s="44"/>
      <c r="L556" s="44"/>
      <c r="M556" s="44"/>
      <c r="N556" s="44"/>
      <c r="O556" s="44"/>
      <c r="P556" s="44"/>
      <c r="Q556" s="44"/>
      <c r="R556" s="44"/>
      <c r="S556" s="44"/>
      <c r="T556" s="44"/>
      <c r="U556" s="44"/>
      <c r="V556" s="44"/>
      <c r="W556" s="44"/>
      <c r="X556" s="44"/>
      <c r="Y556" s="44"/>
      <c r="Z556" s="44"/>
    </row>
    <row r="557" spans="1:26" ht="12.75" customHeight="1">
      <c r="A557" s="44"/>
      <c r="B557" s="44"/>
      <c r="C557" s="44"/>
      <c r="D557" s="44"/>
      <c r="E557" s="44"/>
      <c r="F557" s="44"/>
      <c r="G557" s="44"/>
      <c r="H557" s="44"/>
      <c r="I557" s="44"/>
      <c r="J557" s="44"/>
      <c r="K557" s="44"/>
      <c r="L557" s="44"/>
      <c r="M557" s="44"/>
      <c r="N557" s="44"/>
      <c r="O557" s="44"/>
      <c r="P557" s="44"/>
      <c r="Q557" s="44"/>
      <c r="R557" s="44"/>
      <c r="S557" s="44"/>
      <c r="T557" s="44"/>
      <c r="U557" s="44"/>
      <c r="V557" s="44"/>
      <c r="W557" s="44"/>
      <c r="X557" s="44"/>
      <c r="Y557" s="44"/>
      <c r="Z557" s="44"/>
    </row>
    <row r="558" spans="1:26" ht="12.75" customHeight="1">
      <c r="A558" s="44"/>
      <c r="B558" s="44"/>
      <c r="C558" s="44"/>
      <c r="D558" s="44"/>
      <c r="E558" s="44"/>
      <c r="F558" s="44"/>
      <c r="G558" s="44"/>
      <c r="H558" s="44"/>
      <c r="I558" s="44"/>
      <c r="J558" s="44"/>
      <c r="K558" s="44"/>
      <c r="L558" s="44"/>
      <c r="M558" s="44"/>
      <c r="N558" s="44"/>
      <c r="O558" s="44"/>
      <c r="P558" s="44"/>
      <c r="Q558" s="44"/>
      <c r="R558" s="44"/>
      <c r="S558" s="44"/>
      <c r="T558" s="44"/>
      <c r="U558" s="44"/>
      <c r="V558" s="44"/>
      <c r="W558" s="44"/>
      <c r="X558" s="44"/>
      <c r="Y558" s="44"/>
      <c r="Z558" s="44"/>
    </row>
    <row r="559" spans="1:26" ht="12.75" customHeight="1">
      <c r="A559" s="44"/>
      <c r="B559" s="44"/>
      <c r="C559" s="44"/>
      <c r="D559" s="44"/>
      <c r="E559" s="44"/>
      <c r="F559" s="44"/>
      <c r="G559" s="44"/>
      <c r="H559" s="44"/>
      <c r="I559" s="44"/>
      <c r="J559" s="44"/>
      <c r="K559" s="44"/>
      <c r="L559" s="44"/>
      <c r="M559" s="44"/>
      <c r="N559" s="44"/>
      <c r="O559" s="44"/>
      <c r="P559" s="44"/>
      <c r="Q559" s="44"/>
      <c r="R559" s="44"/>
      <c r="S559" s="44"/>
      <c r="T559" s="44"/>
      <c r="U559" s="44"/>
      <c r="V559" s="44"/>
      <c r="W559" s="44"/>
      <c r="X559" s="44"/>
      <c r="Y559" s="44"/>
      <c r="Z559" s="44"/>
    </row>
    <row r="560" spans="1:26" ht="12.75" customHeight="1">
      <c r="A560" s="44"/>
      <c r="B560" s="44"/>
      <c r="C560" s="44"/>
      <c r="D560" s="44"/>
      <c r="E560" s="44"/>
      <c r="F560" s="44"/>
      <c r="G560" s="44"/>
      <c r="H560" s="44"/>
      <c r="I560" s="44"/>
      <c r="J560" s="44"/>
      <c r="K560" s="44"/>
      <c r="L560" s="44"/>
      <c r="M560" s="44"/>
      <c r="N560" s="44"/>
      <c r="O560" s="44"/>
      <c r="P560" s="44"/>
      <c r="Q560" s="44"/>
      <c r="R560" s="44"/>
      <c r="S560" s="44"/>
      <c r="T560" s="44"/>
      <c r="U560" s="44"/>
      <c r="V560" s="44"/>
      <c r="W560" s="44"/>
      <c r="X560" s="44"/>
      <c r="Y560" s="44"/>
      <c r="Z560" s="44"/>
    </row>
    <row r="561" spans="1:26" ht="12.75" customHeight="1">
      <c r="A561" s="44"/>
      <c r="B561" s="44"/>
      <c r="C561" s="44"/>
      <c r="D561" s="44"/>
      <c r="E561" s="44"/>
      <c r="F561" s="44"/>
      <c r="G561" s="44"/>
      <c r="H561" s="44"/>
      <c r="I561" s="44"/>
      <c r="J561" s="44"/>
      <c r="K561" s="44"/>
      <c r="L561" s="44"/>
      <c r="M561" s="44"/>
      <c r="N561" s="44"/>
      <c r="O561" s="44"/>
      <c r="P561" s="44"/>
      <c r="Q561" s="44"/>
      <c r="R561" s="44"/>
      <c r="S561" s="44"/>
      <c r="T561" s="44"/>
      <c r="U561" s="44"/>
      <c r="V561" s="44"/>
      <c r="W561" s="44"/>
      <c r="X561" s="44"/>
      <c r="Y561" s="44"/>
      <c r="Z561" s="44"/>
    </row>
    <row r="562" spans="1:26" ht="12.75" customHeight="1">
      <c r="A562" s="44"/>
      <c r="B562" s="44"/>
      <c r="C562" s="44"/>
      <c r="D562" s="44"/>
      <c r="E562" s="44"/>
      <c r="F562" s="44"/>
      <c r="G562" s="44"/>
      <c r="H562" s="44"/>
      <c r="I562" s="44"/>
      <c r="J562" s="44"/>
      <c r="K562" s="44"/>
      <c r="L562" s="44"/>
      <c r="M562" s="44"/>
      <c r="N562" s="44"/>
      <c r="O562" s="44"/>
      <c r="P562" s="44"/>
      <c r="Q562" s="44"/>
      <c r="R562" s="44"/>
      <c r="S562" s="44"/>
      <c r="T562" s="44"/>
      <c r="U562" s="44"/>
      <c r="V562" s="44"/>
      <c r="W562" s="44"/>
      <c r="X562" s="44"/>
      <c r="Y562" s="44"/>
      <c r="Z562" s="44"/>
    </row>
    <row r="563" spans="1:26" ht="12.75" customHeight="1">
      <c r="A563" s="44"/>
      <c r="B563" s="44"/>
      <c r="C563" s="44"/>
      <c r="D563" s="44"/>
      <c r="E563" s="44"/>
      <c r="F563" s="44"/>
      <c r="G563" s="44"/>
      <c r="H563" s="44"/>
      <c r="I563" s="44"/>
      <c r="J563" s="44"/>
      <c r="K563" s="44"/>
      <c r="L563" s="44"/>
      <c r="M563" s="44"/>
      <c r="N563" s="44"/>
      <c r="O563" s="44"/>
      <c r="P563" s="44"/>
      <c r="Q563" s="44"/>
      <c r="R563" s="44"/>
      <c r="S563" s="44"/>
      <c r="T563" s="44"/>
      <c r="U563" s="44"/>
      <c r="V563" s="44"/>
      <c r="W563" s="44"/>
      <c r="X563" s="44"/>
      <c r="Y563" s="44"/>
      <c r="Z563" s="44"/>
    </row>
    <row r="564" spans="1:26" ht="12.75" customHeight="1">
      <c r="A564" s="44"/>
      <c r="B564" s="44"/>
      <c r="C564" s="44"/>
      <c r="D564" s="44"/>
      <c r="E564" s="44"/>
      <c r="F564" s="44"/>
      <c r="G564" s="44"/>
      <c r="H564" s="44"/>
      <c r="I564" s="44"/>
      <c r="J564" s="44"/>
      <c r="K564" s="44"/>
      <c r="L564" s="44"/>
      <c r="M564" s="44"/>
      <c r="N564" s="44"/>
      <c r="O564" s="44"/>
      <c r="P564" s="44"/>
      <c r="Q564" s="44"/>
      <c r="R564" s="44"/>
      <c r="S564" s="44"/>
      <c r="T564" s="44"/>
      <c r="U564" s="44"/>
      <c r="V564" s="44"/>
      <c r="W564" s="44"/>
      <c r="X564" s="44"/>
      <c r="Y564" s="44"/>
      <c r="Z564" s="44"/>
    </row>
    <row r="565" spans="1:26" ht="12.75" customHeight="1">
      <c r="A565" s="44"/>
      <c r="B565" s="44"/>
      <c r="C565" s="44"/>
      <c r="D565" s="44"/>
      <c r="E565" s="44"/>
      <c r="F565" s="44"/>
      <c r="G565" s="44"/>
      <c r="H565" s="44"/>
      <c r="I565" s="44"/>
      <c r="J565" s="44"/>
      <c r="K565" s="44"/>
      <c r="L565" s="44"/>
      <c r="M565" s="44"/>
      <c r="N565" s="44"/>
      <c r="O565" s="44"/>
      <c r="P565" s="44"/>
      <c r="Q565" s="44"/>
      <c r="R565" s="44"/>
      <c r="S565" s="44"/>
      <c r="T565" s="44"/>
      <c r="U565" s="44"/>
      <c r="V565" s="44"/>
      <c r="W565" s="44"/>
      <c r="X565" s="44"/>
      <c r="Y565" s="44"/>
      <c r="Z565" s="44"/>
    </row>
    <row r="566" spans="1:26" ht="12.75" customHeight="1">
      <c r="A566" s="44"/>
      <c r="B566" s="44"/>
      <c r="C566" s="44"/>
      <c r="D566" s="44"/>
      <c r="E566" s="44"/>
      <c r="F566" s="44"/>
      <c r="G566" s="44"/>
      <c r="H566" s="44"/>
      <c r="I566" s="44"/>
      <c r="J566" s="44"/>
      <c r="K566" s="44"/>
      <c r="L566" s="44"/>
      <c r="M566" s="44"/>
      <c r="N566" s="44"/>
      <c r="O566" s="44"/>
      <c r="P566" s="44"/>
      <c r="Q566" s="44"/>
      <c r="R566" s="44"/>
      <c r="S566" s="44"/>
      <c r="T566" s="44"/>
      <c r="U566" s="44"/>
      <c r="V566" s="44"/>
      <c r="W566" s="44"/>
      <c r="X566" s="44"/>
      <c r="Y566" s="44"/>
      <c r="Z566" s="44"/>
    </row>
    <row r="567" spans="1:26" ht="12.75" customHeight="1">
      <c r="A567" s="44"/>
      <c r="B567" s="44"/>
      <c r="C567" s="44"/>
      <c r="D567" s="44"/>
      <c r="E567" s="44"/>
      <c r="F567" s="44"/>
      <c r="G567" s="44"/>
      <c r="H567" s="44"/>
      <c r="I567" s="44"/>
      <c r="J567" s="44"/>
      <c r="K567" s="44"/>
      <c r="L567" s="44"/>
      <c r="M567" s="44"/>
      <c r="N567" s="44"/>
      <c r="O567" s="44"/>
      <c r="P567" s="44"/>
      <c r="Q567" s="44"/>
      <c r="R567" s="44"/>
      <c r="S567" s="44"/>
      <c r="T567" s="44"/>
      <c r="U567" s="44"/>
      <c r="V567" s="44"/>
      <c r="W567" s="44"/>
      <c r="X567" s="44"/>
      <c r="Y567" s="44"/>
      <c r="Z567" s="44"/>
    </row>
    <row r="568" spans="1:26" ht="12.75" customHeight="1">
      <c r="A568" s="44"/>
      <c r="B568" s="44"/>
      <c r="C568" s="44"/>
      <c r="D568" s="44"/>
      <c r="E568" s="44"/>
      <c r="F568" s="44"/>
      <c r="G568" s="44"/>
      <c r="H568" s="44"/>
      <c r="I568" s="44"/>
      <c r="J568" s="44"/>
      <c r="K568" s="44"/>
      <c r="L568" s="44"/>
      <c r="M568" s="44"/>
      <c r="N568" s="44"/>
      <c r="O568" s="44"/>
      <c r="P568" s="44"/>
      <c r="Q568" s="44"/>
      <c r="R568" s="44"/>
      <c r="S568" s="44"/>
      <c r="T568" s="44"/>
      <c r="U568" s="44"/>
      <c r="V568" s="44"/>
      <c r="W568" s="44"/>
      <c r="X568" s="44"/>
      <c r="Y568" s="44"/>
      <c r="Z568" s="44"/>
    </row>
    <row r="569" spans="1:26" ht="12.75" customHeight="1">
      <c r="A569" s="44"/>
      <c r="B569" s="44"/>
      <c r="C569" s="44"/>
      <c r="D569" s="44"/>
      <c r="E569" s="44"/>
      <c r="F569" s="44"/>
      <c r="G569" s="44"/>
      <c r="H569" s="44"/>
      <c r="I569" s="44"/>
      <c r="J569" s="44"/>
      <c r="K569" s="44"/>
      <c r="L569" s="44"/>
      <c r="M569" s="44"/>
      <c r="N569" s="44"/>
      <c r="O569" s="44"/>
      <c r="P569" s="44"/>
      <c r="Q569" s="44"/>
      <c r="R569" s="44"/>
      <c r="S569" s="44"/>
      <c r="T569" s="44"/>
      <c r="U569" s="44"/>
      <c r="V569" s="44"/>
      <c r="W569" s="44"/>
      <c r="X569" s="44"/>
      <c r="Y569" s="44"/>
      <c r="Z569" s="44"/>
    </row>
    <row r="570" spans="1:26" ht="12.75" customHeight="1">
      <c r="A570" s="44"/>
      <c r="B570" s="44"/>
      <c r="C570" s="44"/>
      <c r="D570" s="44"/>
      <c r="E570" s="44"/>
      <c r="F570" s="44"/>
      <c r="G570" s="44"/>
      <c r="H570" s="44"/>
      <c r="I570" s="44"/>
      <c r="J570" s="44"/>
      <c r="K570" s="44"/>
      <c r="L570" s="44"/>
      <c r="M570" s="44"/>
      <c r="N570" s="44"/>
      <c r="O570" s="44"/>
      <c r="P570" s="44"/>
      <c r="Q570" s="44"/>
      <c r="R570" s="44"/>
      <c r="S570" s="44"/>
      <c r="T570" s="44"/>
      <c r="U570" s="44"/>
      <c r="V570" s="44"/>
      <c r="W570" s="44"/>
      <c r="X570" s="44"/>
      <c r="Y570" s="44"/>
      <c r="Z570" s="44"/>
    </row>
    <row r="571" spans="1:26" ht="12.75" customHeight="1">
      <c r="A571" s="44"/>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row>
    <row r="572" spans="1:26" ht="12.75" customHeight="1">
      <c r="A572" s="44"/>
      <c r="B572" s="44"/>
      <c r="C572" s="44"/>
      <c r="D572" s="44"/>
      <c r="E572" s="44"/>
      <c r="F572" s="44"/>
      <c r="G572" s="44"/>
      <c r="H572" s="44"/>
      <c r="I572" s="44"/>
      <c r="J572" s="44"/>
      <c r="K572" s="44"/>
      <c r="L572" s="44"/>
      <c r="M572" s="44"/>
      <c r="N572" s="44"/>
      <c r="O572" s="44"/>
      <c r="P572" s="44"/>
      <c r="Q572" s="44"/>
      <c r="R572" s="44"/>
      <c r="S572" s="44"/>
      <c r="T572" s="44"/>
      <c r="U572" s="44"/>
      <c r="V572" s="44"/>
      <c r="W572" s="44"/>
      <c r="X572" s="44"/>
      <c r="Y572" s="44"/>
      <c r="Z572" s="44"/>
    </row>
    <row r="573" spans="1:26" ht="12.75" customHeight="1">
      <c r="A573" s="44"/>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row>
    <row r="574" spans="1:26" ht="12.75" customHeight="1">
      <c r="A574" s="44"/>
      <c r="B574" s="44"/>
      <c r="C574" s="44"/>
      <c r="D574" s="44"/>
      <c r="E574" s="44"/>
      <c r="F574" s="44"/>
      <c r="G574" s="44"/>
      <c r="H574" s="44"/>
      <c r="I574" s="44"/>
      <c r="J574" s="44"/>
      <c r="K574" s="44"/>
      <c r="L574" s="44"/>
      <c r="M574" s="44"/>
      <c r="N574" s="44"/>
      <c r="O574" s="44"/>
      <c r="P574" s="44"/>
      <c r="Q574" s="44"/>
      <c r="R574" s="44"/>
      <c r="S574" s="44"/>
      <c r="T574" s="44"/>
      <c r="U574" s="44"/>
      <c r="V574" s="44"/>
      <c r="W574" s="44"/>
      <c r="X574" s="44"/>
      <c r="Y574" s="44"/>
      <c r="Z574" s="44"/>
    </row>
    <row r="575" spans="1:26" ht="12.75" customHeight="1">
      <c r="A575" s="44"/>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row>
    <row r="576" spans="1:26" ht="12.75" customHeight="1">
      <c r="A576" s="44"/>
      <c r="B576" s="44"/>
      <c r="C576" s="44"/>
      <c r="D576" s="44"/>
      <c r="E576" s="44"/>
      <c r="F576" s="44"/>
      <c r="G576" s="44"/>
      <c r="H576" s="44"/>
      <c r="I576" s="44"/>
      <c r="J576" s="44"/>
      <c r="K576" s="44"/>
      <c r="L576" s="44"/>
      <c r="M576" s="44"/>
      <c r="N576" s="44"/>
      <c r="O576" s="44"/>
      <c r="P576" s="44"/>
      <c r="Q576" s="44"/>
      <c r="R576" s="44"/>
      <c r="S576" s="44"/>
      <c r="T576" s="44"/>
      <c r="U576" s="44"/>
      <c r="V576" s="44"/>
      <c r="W576" s="44"/>
      <c r="X576" s="44"/>
      <c r="Y576" s="44"/>
      <c r="Z576" s="44"/>
    </row>
    <row r="577" spans="1:26" ht="12.75" customHeight="1">
      <c r="A577" s="44"/>
      <c r="B577" s="44"/>
      <c r="C577" s="44"/>
      <c r="D577" s="44"/>
      <c r="E577" s="44"/>
      <c r="F577" s="44"/>
      <c r="G577" s="44"/>
      <c r="H577" s="44"/>
      <c r="I577" s="44"/>
      <c r="J577" s="44"/>
      <c r="K577" s="44"/>
      <c r="L577" s="44"/>
      <c r="M577" s="44"/>
      <c r="N577" s="44"/>
      <c r="O577" s="44"/>
      <c r="P577" s="44"/>
      <c r="Q577" s="44"/>
      <c r="R577" s="44"/>
      <c r="S577" s="44"/>
      <c r="T577" s="44"/>
      <c r="U577" s="44"/>
      <c r="V577" s="44"/>
      <c r="W577" s="44"/>
      <c r="X577" s="44"/>
      <c r="Y577" s="44"/>
      <c r="Z577" s="44"/>
    </row>
    <row r="578" spans="1:26" ht="12.75" customHeight="1">
      <c r="A578" s="44"/>
      <c r="B578" s="44"/>
      <c r="C578" s="44"/>
      <c r="D578" s="44"/>
      <c r="E578" s="44"/>
      <c r="F578" s="44"/>
      <c r="G578" s="44"/>
      <c r="H578" s="44"/>
      <c r="I578" s="44"/>
      <c r="J578" s="44"/>
      <c r="K578" s="44"/>
      <c r="L578" s="44"/>
      <c r="M578" s="44"/>
      <c r="N578" s="44"/>
      <c r="O578" s="44"/>
      <c r="P578" s="44"/>
      <c r="Q578" s="44"/>
      <c r="R578" s="44"/>
      <c r="S578" s="44"/>
      <c r="T578" s="44"/>
      <c r="U578" s="44"/>
      <c r="V578" s="44"/>
      <c r="W578" s="44"/>
      <c r="X578" s="44"/>
      <c r="Y578" s="44"/>
      <c r="Z578" s="44"/>
    </row>
    <row r="579" spans="1:26" ht="12.75" customHeight="1">
      <c r="A579" s="44"/>
      <c r="B579" s="44"/>
      <c r="C579" s="44"/>
      <c r="D579" s="44"/>
      <c r="E579" s="44"/>
      <c r="F579" s="44"/>
      <c r="G579" s="44"/>
      <c r="H579" s="44"/>
      <c r="I579" s="44"/>
      <c r="J579" s="44"/>
      <c r="K579" s="44"/>
      <c r="L579" s="44"/>
      <c r="M579" s="44"/>
      <c r="N579" s="44"/>
      <c r="O579" s="44"/>
      <c r="P579" s="44"/>
      <c r="Q579" s="44"/>
      <c r="R579" s="44"/>
      <c r="S579" s="44"/>
      <c r="T579" s="44"/>
      <c r="U579" s="44"/>
      <c r="V579" s="44"/>
      <c r="W579" s="44"/>
      <c r="X579" s="44"/>
      <c r="Y579" s="44"/>
      <c r="Z579" s="44"/>
    </row>
    <row r="580" spans="1:26" ht="12.75" customHeight="1">
      <c r="A580" s="44"/>
      <c r="B580" s="44"/>
      <c r="C580" s="44"/>
      <c r="D580" s="44"/>
      <c r="E580" s="44"/>
      <c r="F580" s="44"/>
      <c r="G580" s="44"/>
      <c r="H580" s="44"/>
      <c r="I580" s="44"/>
      <c r="J580" s="44"/>
      <c r="K580" s="44"/>
      <c r="L580" s="44"/>
      <c r="M580" s="44"/>
      <c r="N580" s="44"/>
      <c r="O580" s="44"/>
      <c r="P580" s="44"/>
      <c r="Q580" s="44"/>
      <c r="R580" s="44"/>
      <c r="S580" s="44"/>
      <c r="T580" s="44"/>
      <c r="U580" s="44"/>
      <c r="V580" s="44"/>
      <c r="W580" s="44"/>
      <c r="X580" s="44"/>
      <c r="Y580" s="44"/>
      <c r="Z580" s="44"/>
    </row>
    <row r="581" spans="1:26" ht="12.75" customHeight="1">
      <c r="A581" s="44"/>
      <c r="B581" s="44"/>
      <c r="C581" s="44"/>
      <c r="D581" s="44"/>
      <c r="E581" s="44"/>
      <c r="F581" s="44"/>
      <c r="G581" s="44"/>
      <c r="H581" s="44"/>
      <c r="I581" s="44"/>
      <c r="J581" s="44"/>
      <c r="K581" s="44"/>
      <c r="L581" s="44"/>
      <c r="M581" s="44"/>
      <c r="N581" s="44"/>
      <c r="O581" s="44"/>
      <c r="P581" s="44"/>
      <c r="Q581" s="44"/>
      <c r="R581" s="44"/>
      <c r="S581" s="44"/>
      <c r="T581" s="44"/>
      <c r="U581" s="44"/>
      <c r="V581" s="44"/>
      <c r="W581" s="44"/>
      <c r="X581" s="44"/>
      <c r="Y581" s="44"/>
      <c r="Z581" s="44"/>
    </row>
    <row r="582" spans="1:26" ht="12.75" customHeight="1">
      <c r="A582" s="44"/>
      <c r="B582" s="44"/>
      <c r="C582" s="44"/>
      <c r="D582" s="44"/>
      <c r="E582" s="44"/>
      <c r="F582" s="44"/>
      <c r="G582" s="44"/>
      <c r="H582" s="44"/>
      <c r="I582" s="44"/>
      <c r="J582" s="44"/>
      <c r="K582" s="44"/>
      <c r="L582" s="44"/>
      <c r="M582" s="44"/>
      <c r="N582" s="44"/>
      <c r="O582" s="44"/>
      <c r="P582" s="44"/>
      <c r="Q582" s="44"/>
      <c r="R582" s="44"/>
      <c r="S582" s="44"/>
      <c r="T582" s="44"/>
      <c r="U582" s="44"/>
      <c r="V582" s="44"/>
      <c r="W582" s="44"/>
      <c r="X582" s="44"/>
      <c r="Y582" s="44"/>
      <c r="Z582" s="44"/>
    </row>
    <row r="583" spans="1:26" ht="12.75" customHeight="1">
      <c r="A583" s="44"/>
      <c r="B583" s="44"/>
      <c r="C583" s="44"/>
      <c r="D583" s="44"/>
      <c r="E583" s="44"/>
      <c r="F583" s="44"/>
      <c r="G583" s="44"/>
      <c r="H583" s="44"/>
      <c r="I583" s="44"/>
      <c r="J583" s="44"/>
      <c r="K583" s="44"/>
      <c r="L583" s="44"/>
      <c r="M583" s="44"/>
      <c r="N583" s="44"/>
      <c r="O583" s="44"/>
      <c r="P583" s="44"/>
      <c r="Q583" s="44"/>
      <c r="R583" s="44"/>
      <c r="S583" s="44"/>
      <c r="T583" s="44"/>
      <c r="U583" s="44"/>
      <c r="V583" s="44"/>
      <c r="W583" s="44"/>
      <c r="X583" s="44"/>
      <c r="Y583" s="44"/>
      <c r="Z583" s="44"/>
    </row>
    <row r="584" spans="1:26" ht="12.75" customHeight="1">
      <c r="A584" s="44"/>
      <c r="B584" s="44"/>
      <c r="C584" s="44"/>
      <c r="D584" s="44"/>
      <c r="E584" s="44"/>
      <c r="F584" s="44"/>
      <c r="G584" s="44"/>
      <c r="H584" s="44"/>
      <c r="I584" s="44"/>
      <c r="J584" s="44"/>
      <c r="K584" s="44"/>
      <c r="L584" s="44"/>
      <c r="M584" s="44"/>
      <c r="N584" s="44"/>
      <c r="O584" s="44"/>
      <c r="P584" s="44"/>
      <c r="Q584" s="44"/>
      <c r="R584" s="44"/>
      <c r="S584" s="44"/>
      <c r="T584" s="44"/>
      <c r="U584" s="44"/>
      <c r="V584" s="44"/>
      <c r="W584" s="44"/>
      <c r="X584" s="44"/>
      <c r="Y584" s="44"/>
      <c r="Z584" s="44"/>
    </row>
    <row r="585" spans="1:26" ht="12.75" customHeight="1">
      <c r="A585" s="44"/>
      <c r="B585" s="44"/>
      <c r="C585" s="44"/>
      <c r="D585" s="44"/>
      <c r="E585" s="44"/>
      <c r="F585" s="44"/>
      <c r="G585" s="44"/>
      <c r="H585" s="44"/>
      <c r="I585" s="44"/>
      <c r="J585" s="44"/>
      <c r="K585" s="44"/>
      <c r="L585" s="44"/>
      <c r="M585" s="44"/>
      <c r="N585" s="44"/>
      <c r="O585" s="44"/>
      <c r="P585" s="44"/>
      <c r="Q585" s="44"/>
      <c r="R585" s="44"/>
      <c r="S585" s="44"/>
      <c r="T585" s="44"/>
      <c r="U585" s="44"/>
      <c r="V585" s="44"/>
      <c r="W585" s="44"/>
      <c r="X585" s="44"/>
      <c r="Y585" s="44"/>
      <c r="Z585" s="44"/>
    </row>
    <row r="586" spans="1:26" ht="12.75" customHeight="1">
      <c r="A586" s="44"/>
      <c r="B586" s="44"/>
      <c r="C586" s="44"/>
      <c r="D586" s="44"/>
      <c r="E586" s="44"/>
      <c r="F586" s="44"/>
      <c r="G586" s="44"/>
      <c r="H586" s="44"/>
      <c r="I586" s="44"/>
      <c r="J586" s="44"/>
      <c r="K586" s="44"/>
      <c r="L586" s="44"/>
      <c r="M586" s="44"/>
      <c r="N586" s="44"/>
      <c r="O586" s="44"/>
      <c r="P586" s="44"/>
      <c r="Q586" s="44"/>
      <c r="R586" s="44"/>
      <c r="S586" s="44"/>
      <c r="T586" s="44"/>
      <c r="U586" s="44"/>
      <c r="V586" s="44"/>
      <c r="W586" s="44"/>
      <c r="X586" s="44"/>
      <c r="Y586" s="44"/>
      <c r="Z586" s="44"/>
    </row>
    <row r="587" spans="1:26" ht="12.75" customHeight="1">
      <c r="A587" s="44"/>
      <c r="B587" s="44"/>
      <c r="C587" s="44"/>
      <c r="D587" s="44"/>
      <c r="E587" s="44"/>
      <c r="F587" s="44"/>
      <c r="G587" s="44"/>
      <c r="H587" s="44"/>
      <c r="I587" s="44"/>
      <c r="J587" s="44"/>
      <c r="K587" s="44"/>
      <c r="L587" s="44"/>
      <c r="M587" s="44"/>
      <c r="N587" s="44"/>
      <c r="O587" s="44"/>
      <c r="P587" s="44"/>
      <c r="Q587" s="44"/>
      <c r="R587" s="44"/>
      <c r="S587" s="44"/>
      <c r="T587" s="44"/>
      <c r="U587" s="44"/>
      <c r="V587" s="44"/>
      <c r="W587" s="44"/>
      <c r="X587" s="44"/>
      <c r="Y587" s="44"/>
      <c r="Z587" s="44"/>
    </row>
    <row r="588" spans="1:26" ht="12.75" customHeight="1">
      <c r="A588" s="44"/>
      <c r="B588" s="44"/>
      <c r="C588" s="44"/>
      <c r="D588" s="44"/>
      <c r="E588" s="44"/>
      <c r="F588" s="44"/>
      <c r="G588" s="44"/>
      <c r="H588" s="44"/>
      <c r="I588" s="44"/>
      <c r="J588" s="44"/>
      <c r="K588" s="44"/>
      <c r="L588" s="44"/>
      <c r="M588" s="44"/>
      <c r="N588" s="44"/>
      <c r="O588" s="44"/>
      <c r="P588" s="44"/>
      <c r="Q588" s="44"/>
      <c r="R588" s="44"/>
      <c r="S588" s="44"/>
      <c r="T588" s="44"/>
      <c r="U588" s="44"/>
      <c r="V588" s="44"/>
      <c r="W588" s="44"/>
      <c r="X588" s="44"/>
      <c r="Y588" s="44"/>
      <c r="Z588" s="44"/>
    </row>
    <row r="589" spans="1:26" ht="12.75" customHeight="1">
      <c r="A589" s="44"/>
      <c r="B589" s="44"/>
      <c r="C589" s="44"/>
      <c r="D589" s="44"/>
      <c r="E589" s="44"/>
      <c r="F589" s="44"/>
      <c r="G589" s="44"/>
      <c r="H589" s="44"/>
      <c r="I589" s="44"/>
      <c r="J589" s="44"/>
      <c r="K589" s="44"/>
      <c r="L589" s="44"/>
      <c r="M589" s="44"/>
      <c r="N589" s="44"/>
      <c r="O589" s="44"/>
      <c r="P589" s="44"/>
      <c r="Q589" s="44"/>
      <c r="R589" s="44"/>
      <c r="S589" s="44"/>
      <c r="T589" s="44"/>
      <c r="U589" s="44"/>
      <c r="V589" s="44"/>
      <c r="W589" s="44"/>
      <c r="X589" s="44"/>
      <c r="Y589" s="44"/>
      <c r="Z589" s="44"/>
    </row>
    <row r="590" spans="1:26" ht="12.75" customHeight="1">
      <c r="A590" s="44"/>
      <c r="B590" s="44"/>
      <c r="C590" s="44"/>
      <c r="D590" s="44"/>
      <c r="E590" s="44"/>
      <c r="F590" s="44"/>
      <c r="G590" s="44"/>
      <c r="H590" s="44"/>
      <c r="I590" s="44"/>
      <c r="J590" s="44"/>
      <c r="K590" s="44"/>
      <c r="L590" s="44"/>
      <c r="M590" s="44"/>
      <c r="N590" s="44"/>
      <c r="O590" s="44"/>
      <c r="P590" s="44"/>
      <c r="Q590" s="44"/>
      <c r="R590" s="44"/>
      <c r="S590" s="44"/>
      <c r="T590" s="44"/>
      <c r="U590" s="44"/>
      <c r="V590" s="44"/>
      <c r="W590" s="44"/>
      <c r="X590" s="44"/>
      <c r="Y590" s="44"/>
      <c r="Z590" s="44"/>
    </row>
    <row r="591" spans="1:26" ht="12.75" customHeight="1">
      <c r="A591" s="44"/>
      <c r="B591" s="44"/>
      <c r="C591" s="44"/>
      <c r="D591" s="44"/>
      <c r="E591" s="44"/>
      <c r="F591" s="44"/>
      <c r="G591" s="44"/>
      <c r="H591" s="44"/>
      <c r="I591" s="44"/>
      <c r="J591" s="44"/>
      <c r="K591" s="44"/>
      <c r="L591" s="44"/>
      <c r="M591" s="44"/>
      <c r="N591" s="44"/>
      <c r="O591" s="44"/>
      <c r="P591" s="44"/>
      <c r="Q591" s="44"/>
      <c r="R591" s="44"/>
      <c r="S591" s="44"/>
      <c r="T591" s="44"/>
      <c r="U591" s="44"/>
      <c r="V591" s="44"/>
      <c r="W591" s="44"/>
      <c r="X591" s="44"/>
      <c r="Y591" s="44"/>
      <c r="Z591" s="44"/>
    </row>
    <row r="592" spans="1:26" ht="12.75" customHeight="1">
      <c r="A592" s="44"/>
      <c r="B592" s="44"/>
      <c r="C592" s="44"/>
      <c r="D592" s="44"/>
      <c r="E592" s="44"/>
      <c r="F592" s="44"/>
      <c r="G592" s="44"/>
      <c r="H592" s="44"/>
      <c r="I592" s="44"/>
      <c r="J592" s="44"/>
      <c r="K592" s="44"/>
      <c r="L592" s="44"/>
      <c r="M592" s="44"/>
      <c r="N592" s="44"/>
      <c r="O592" s="44"/>
      <c r="P592" s="44"/>
      <c r="Q592" s="44"/>
      <c r="R592" s="44"/>
      <c r="S592" s="44"/>
      <c r="T592" s="44"/>
      <c r="U592" s="44"/>
      <c r="V592" s="44"/>
      <c r="W592" s="44"/>
      <c r="X592" s="44"/>
      <c r="Y592" s="44"/>
      <c r="Z592" s="44"/>
    </row>
    <row r="593" spans="1:26" ht="12.75" customHeight="1">
      <c r="A593" s="44"/>
      <c r="B593" s="44"/>
      <c r="C593" s="44"/>
      <c r="D593" s="44"/>
      <c r="E593" s="44"/>
      <c r="F593" s="44"/>
      <c r="G593" s="44"/>
      <c r="H593" s="44"/>
      <c r="I593" s="44"/>
      <c r="J593" s="44"/>
      <c r="K593" s="44"/>
      <c r="L593" s="44"/>
      <c r="M593" s="44"/>
      <c r="N593" s="44"/>
      <c r="O593" s="44"/>
      <c r="P593" s="44"/>
      <c r="Q593" s="44"/>
      <c r="R593" s="44"/>
      <c r="S593" s="44"/>
      <c r="T593" s="44"/>
      <c r="U593" s="44"/>
      <c r="V593" s="44"/>
      <c r="W593" s="44"/>
      <c r="X593" s="44"/>
      <c r="Y593" s="44"/>
      <c r="Z593" s="44"/>
    </row>
    <row r="594" spans="1:26" ht="12.75" customHeight="1">
      <c r="A594" s="44"/>
      <c r="B594" s="44"/>
      <c r="C594" s="44"/>
      <c r="D594" s="44"/>
      <c r="E594" s="44"/>
      <c r="F594" s="44"/>
      <c r="G594" s="44"/>
      <c r="H594" s="44"/>
      <c r="I594" s="44"/>
      <c r="J594" s="44"/>
      <c r="K594" s="44"/>
      <c r="L594" s="44"/>
      <c r="M594" s="44"/>
      <c r="N594" s="44"/>
      <c r="O594" s="44"/>
      <c r="P594" s="44"/>
      <c r="Q594" s="44"/>
      <c r="R594" s="44"/>
      <c r="S594" s="44"/>
      <c r="T594" s="44"/>
      <c r="U594" s="44"/>
      <c r="V594" s="44"/>
      <c r="W594" s="44"/>
      <c r="X594" s="44"/>
      <c r="Y594" s="44"/>
      <c r="Z594" s="44"/>
    </row>
    <row r="595" spans="1:26" ht="12.75" customHeight="1">
      <c r="A595" s="44"/>
      <c r="B595" s="44"/>
      <c r="C595" s="44"/>
      <c r="D595" s="44"/>
      <c r="E595" s="44"/>
      <c r="F595" s="44"/>
      <c r="G595" s="44"/>
      <c r="H595" s="44"/>
      <c r="I595" s="44"/>
      <c r="J595" s="44"/>
      <c r="K595" s="44"/>
      <c r="L595" s="44"/>
      <c r="M595" s="44"/>
      <c r="N595" s="44"/>
      <c r="O595" s="44"/>
      <c r="P595" s="44"/>
      <c r="Q595" s="44"/>
      <c r="R595" s="44"/>
      <c r="S595" s="44"/>
      <c r="T595" s="44"/>
      <c r="U595" s="44"/>
      <c r="V595" s="44"/>
      <c r="W595" s="44"/>
      <c r="X595" s="44"/>
      <c r="Y595" s="44"/>
      <c r="Z595" s="44"/>
    </row>
    <row r="596" spans="1:26" ht="12.75" customHeight="1">
      <c r="A596" s="44"/>
      <c r="B596" s="44"/>
      <c r="C596" s="44"/>
      <c r="D596" s="44"/>
      <c r="E596" s="44"/>
      <c r="F596" s="44"/>
      <c r="G596" s="44"/>
      <c r="H596" s="44"/>
      <c r="I596" s="44"/>
      <c r="J596" s="44"/>
      <c r="K596" s="44"/>
      <c r="L596" s="44"/>
      <c r="M596" s="44"/>
      <c r="N596" s="44"/>
      <c r="O596" s="44"/>
      <c r="P596" s="44"/>
      <c r="Q596" s="44"/>
      <c r="R596" s="44"/>
      <c r="S596" s="44"/>
      <c r="T596" s="44"/>
      <c r="U596" s="44"/>
      <c r="V596" s="44"/>
      <c r="W596" s="44"/>
      <c r="X596" s="44"/>
      <c r="Y596" s="44"/>
      <c r="Z596" s="44"/>
    </row>
    <row r="597" spans="1:26" ht="12.75" customHeight="1">
      <c r="A597" s="44"/>
      <c r="B597" s="44"/>
      <c r="C597" s="44"/>
      <c r="D597" s="44"/>
      <c r="E597" s="44"/>
      <c r="F597" s="44"/>
      <c r="G597" s="44"/>
      <c r="H597" s="44"/>
      <c r="I597" s="44"/>
      <c r="J597" s="44"/>
      <c r="K597" s="44"/>
      <c r="L597" s="44"/>
      <c r="M597" s="44"/>
      <c r="N597" s="44"/>
      <c r="O597" s="44"/>
      <c r="P597" s="44"/>
      <c r="Q597" s="44"/>
      <c r="R597" s="44"/>
      <c r="S597" s="44"/>
      <c r="T597" s="44"/>
      <c r="U597" s="44"/>
      <c r="V597" s="44"/>
      <c r="W597" s="44"/>
      <c r="X597" s="44"/>
      <c r="Y597" s="44"/>
      <c r="Z597" s="44"/>
    </row>
    <row r="598" spans="1:26" ht="12.75" customHeight="1">
      <c r="A598" s="44"/>
      <c r="B598" s="44"/>
      <c r="C598" s="44"/>
      <c r="D598" s="44"/>
      <c r="E598" s="44"/>
      <c r="F598" s="44"/>
      <c r="G598" s="44"/>
      <c r="H598" s="44"/>
      <c r="I598" s="44"/>
      <c r="J598" s="44"/>
      <c r="K598" s="44"/>
      <c r="L598" s="44"/>
      <c r="M598" s="44"/>
      <c r="N598" s="44"/>
      <c r="O598" s="44"/>
      <c r="P598" s="44"/>
      <c r="Q598" s="44"/>
      <c r="R598" s="44"/>
      <c r="S598" s="44"/>
      <c r="T598" s="44"/>
      <c r="U598" s="44"/>
      <c r="V598" s="44"/>
      <c r="W598" s="44"/>
      <c r="X598" s="44"/>
      <c r="Y598" s="44"/>
      <c r="Z598" s="44"/>
    </row>
    <row r="599" spans="1:26" ht="12.75" customHeight="1">
      <c r="A599" s="44"/>
      <c r="B599" s="44"/>
      <c r="C599" s="44"/>
      <c r="D599" s="44"/>
      <c r="E599" s="44"/>
      <c r="F599" s="44"/>
      <c r="G599" s="44"/>
      <c r="H599" s="44"/>
      <c r="I599" s="44"/>
      <c r="J599" s="44"/>
      <c r="K599" s="44"/>
      <c r="L599" s="44"/>
      <c r="M599" s="44"/>
      <c r="N599" s="44"/>
      <c r="O599" s="44"/>
      <c r="P599" s="44"/>
      <c r="Q599" s="44"/>
      <c r="R599" s="44"/>
      <c r="S599" s="44"/>
      <c r="T599" s="44"/>
      <c r="U599" s="44"/>
      <c r="V599" s="44"/>
      <c r="W599" s="44"/>
      <c r="X599" s="44"/>
      <c r="Y599" s="44"/>
      <c r="Z599" s="44"/>
    </row>
    <row r="600" spans="1:26" ht="12.75" customHeight="1">
      <c r="A600" s="44"/>
      <c r="B600" s="44"/>
      <c r="C600" s="44"/>
      <c r="D600" s="44"/>
      <c r="E600" s="44"/>
      <c r="F600" s="44"/>
      <c r="G600" s="44"/>
      <c r="H600" s="44"/>
      <c r="I600" s="44"/>
      <c r="J600" s="44"/>
      <c r="K600" s="44"/>
      <c r="L600" s="44"/>
      <c r="M600" s="44"/>
      <c r="N600" s="44"/>
      <c r="O600" s="44"/>
      <c r="P600" s="44"/>
      <c r="Q600" s="44"/>
      <c r="R600" s="44"/>
      <c r="S600" s="44"/>
      <c r="T600" s="44"/>
      <c r="U600" s="44"/>
      <c r="V600" s="44"/>
      <c r="W600" s="44"/>
      <c r="X600" s="44"/>
      <c r="Y600" s="44"/>
      <c r="Z600" s="44"/>
    </row>
    <row r="601" spans="1:26" ht="12.75" customHeight="1">
      <c r="A601" s="44"/>
      <c r="B601" s="44"/>
      <c r="C601" s="44"/>
      <c r="D601" s="44"/>
      <c r="E601" s="44"/>
      <c r="F601" s="44"/>
      <c r="G601" s="44"/>
      <c r="H601" s="44"/>
      <c r="I601" s="44"/>
      <c r="J601" s="44"/>
      <c r="K601" s="44"/>
      <c r="L601" s="44"/>
      <c r="M601" s="44"/>
      <c r="N601" s="44"/>
      <c r="O601" s="44"/>
      <c r="P601" s="44"/>
      <c r="Q601" s="44"/>
      <c r="R601" s="44"/>
      <c r="S601" s="44"/>
      <c r="T601" s="44"/>
      <c r="U601" s="44"/>
      <c r="V601" s="44"/>
      <c r="W601" s="44"/>
      <c r="X601" s="44"/>
      <c r="Y601" s="44"/>
      <c r="Z601" s="44"/>
    </row>
    <row r="602" spans="1:26" ht="12.75" customHeight="1">
      <c r="A602" s="44"/>
      <c r="B602" s="44"/>
      <c r="C602" s="44"/>
      <c r="D602" s="44"/>
      <c r="E602" s="44"/>
      <c r="F602" s="44"/>
      <c r="G602" s="44"/>
      <c r="H602" s="44"/>
      <c r="I602" s="44"/>
      <c r="J602" s="44"/>
      <c r="K602" s="44"/>
      <c r="L602" s="44"/>
      <c r="M602" s="44"/>
      <c r="N602" s="44"/>
      <c r="O602" s="44"/>
      <c r="P602" s="44"/>
      <c r="Q602" s="44"/>
      <c r="R602" s="44"/>
      <c r="S602" s="44"/>
      <c r="T602" s="44"/>
      <c r="U602" s="44"/>
      <c r="V602" s="44"/>
      <c r="W602" s="44"/>
      <c r="X602" s="44"/>
      <c r="Y602" s="44"/>
      <c r="Z602" s="44"/>
    </row>
    <row r="603" spans="1:26" ht="12.75" customHeight="1">
      <c r="A603" s="44"/>
      <c r="B603" s="44"/>
      <c r="C603" s="44"/>
      <c r="D603" s="44"/>
      <c r="E603" s="44"/>
      <c r="F603" s="44"/>
      <c r="G603" s="44"/>
      <c r="H603" s="44"/>
      <c r="I603" s="44"/>
      <c r="J603" s="44"/>
      <c r="K603" s="44"/>
      <c r="L603" s="44"/>
      <c r="M603" s="44"/>
      <c r="N603" s="44"/>
      <c r="O603" s="44"/>
      <c r="P603" s="44"/>
      <c r="Q603" s="44"/>
      <c r="R603" s="44"/>
      <c r="S603" s="44"/>
      <c r="T603" s="44"/>
      <c r="U603" s="44"/>
      <c r="V603" s="44"/>
      <c r="W603" s="44"/>
      <c r="X603" s="44"/>
      <c r="Y603" s="44"/>
      <c r="Z603" s="44"/>
    </row>
    <row r="604" spans="1:26" ht="12.75" customHeight="1">
      <c r="A604" s="44"/>
      <c r="B604" s="44"/>
      <c r="C604" s="44"/>
      <c r="D604" s="44"/>
      <c r="E604" s="44"/>
      <c r="F604" s="44"/>
      <c r="G604" s="44"/>
      <c r="H604" s="44"/>
      <c r="I604" s="44"/>
      <c r="J604" s="44"/>
      <c r="K604" s="44"/>
      <c r="L604" s="44"/>
      <c r="M604" s="44"/>
      <c r="N604" s="44"/>
      <c r="O604" s="44"/>
      <c r="P604" s="44"/>
      <c r="Q604" s="44"/>
      <c r="R604" s="44"/>
      <c r="S604" s="44"/>
      <c r="T604" s="44"/>
      <c r="U604" s="44"/>
      <c r="V604" s="44"/>
      <c r="W604" s="44"/>
      <c r="X604" s="44"/>
      <c r="Y604" s="44"/>
      <c r="Z604" s="44"/>
    </row>
    <row r="605" spans="1:26" ht="12.75" customHeight="1">
      <c r="A605" s="44"/>
      <c r="B605" s="44"/>
      <c r="C605" s="44"/>
      <c r="D605" s="44"/>
      <c r="E605" s="44"/>
      <c r="F605" s="44"/>
      <c r="G605" s="44"/>
      <c r="H605" s="44"/>
      <c r="I605" s="44"/>
      <c r="J605" s="44"/>
      <c r="K605" s="44"/>
      <c r="L605" s="44"/>
      <c r="M605" s="44"/>
      <c r="N605" s="44"/>
      <c r="O605" s="44"/>
      <c r="P605" s="44"/>
      <c r="Q605" s="44"/>
      <c r="R605" s="44"/>
      <c r="S605" s="44"/>
      <c r="T605" s="44"/>
      <c r="U605" s="44"/>
      <c r="V605" s="44"/>
      <c r="W605" s="44"/>
      <c r="X605" s="44"/>
      <c r="Y605" s="44"/>
      <c r="Z605" s="44"/>
    </row>
    <row r="606" spans="1:26" ht="12.75" customHeight="1">
      <c r="A606" s="44"/>
      <c r="B606" s="44"/>
      <c r="C606" s="44"/>
      <c r="D606" s="44"/>
      <c r="E606" s="44"/>
      <c r="F606" s="44"/>
      <c r="G606" s="44"/>
      <c r="H606" s="44"/>
      <c r="I606" s="44"/>
      <c r="J606" s="44"/>
      <c r="K606" s="44"/>
      <c r="L606" s="44"/>
      <c r="M606" s="44"/>
      <c r="N606" s="44"/>
      <c r="O606" s="44"/>
      <c r="P606" s="44"/>
      <c r="Q606" s="44"/>
      <c r="R606" s="44"/>
      <c r="S606" s="44"/>
      <c r="T606" s="44"/>
      <c r="U606" s="44"/>
      <c r="V606" s="44"/>
      <c r="W606" s="44"/>
      <c r="X606" s="44"/>
      <c r="Y606" s="44"/>
      <c r="Z606" s="44"/>
    </row>
    <row r="607" spans="1:26" ht="12.75" customHeight="1">
      <c r="A607" s="44"/>
      <c r="B607" s="44"/>
      <c r="C607" s="44"/>
      <c r="D607" s="44"/>
      <c r="E607" s="44"/>
      <c r="F607" s="44"/>
      <c r="G607" s="44"/>
      <c r="H607" s="44"/>
      <c r="I607" s="44"/>
      <c r="J607" s="44"/>
      <c r="K607" s="44"/>
      <c r="L607" s="44"/>
      <c r="M607" s="44"/>
      <c r="N607" s="44"/>
      <c r="O607" s="44"/>
      <c r="P607" s="44"/>
      <c r="Q607" s="44"/>
      <c r="R607" s="44"/>
      <c r="S607" s="44"/>
      <c r="T607" s="44"/>
      <c r="U607" s="44"/>
      <c r="V607" s="44"/>
      <c r="W607" s="44"/>
      <c r="X607" s="44"/>
      <c r="Y607" s="44"/>
      <c r="Z607" s="44"/>
    </row>
    <row r="608" spans="1:26" ht="12.75" customHeight="1">
      <c r="A608" s="44"/>
      <c r="B608" s="44"/>
      <c r="C608" s="44"/>
      <c r="D608" s="44"/>
      <c r="E608" s="44"/>
      <c r="F608" s="44"/>
      <c r="G608" s="44"/>
      <c r="H608" s="44"/>
      <c r="I608" s="44"/>
      <c r="J608" s="44"/>
      <c r="K608" s="44"/>
      <c r="L608" s="44"/>
      <c r="M608" s="44"/>
      <c r="N608" s="44"/>
      <c r="O608" s="44"/>
      <c r="P608" s="44"/>
      <c r="Q608" s="44"/>
      <c r="R608" s="44"/>
      <c r="S608" s="44"/>
      <c r="T608" s="44"/>
      <c r="U608" s="44"/>
      <c r="V608" s="44"/>
      <c r="W608" s="44"/>
      <c r="X608" s="44"/>
      <c r="Y608" s="44"/>
      <c r="Z608" s="44"/>
    </row>
    <row r="609" spans="1:26" ht="12.75" customHeight="1">
      <c r="A609" s="44"/>
      <c r="B609" s="44"/>
      <c r="C609" s="44"/>
      <c r="D609" s="44"/>
      <c r="E609" s="44"/>
      <c r="F609" s="44"/>
      <c r="G609" s="44"/>
      <c r="H609" s="44"/>
      <c r="I609" s="44"/>
      <c r="J609" s="44"/>
      <c r="K609" s="44"/>
      <c r="L609" s="44"/>
      <c r="M609" s="44"/>
      <c r="N609" s="44"/>
      <c r="O609" s="44"/>
      <c r="P609" s="44"/>
      <c r="Q609" s="44"/>
      <c r="R609" s="44"/>
      <c r="S609" s="44"/>
      <c r="T609" s="44"/>
      <c r="U609" s="44"/>
      <c r="V609" s="44"/>
      <c r="W609" s="44"/>
      <c r="X609" s="44"/>
      <c r="Y609" s="44"/>
      <c r="Z609" s="44"/>
    </row>
    <row r="610" spans="1:26" ht="12.75" customHeight="1">
      <c r="A610" s="44"/>
      <c r="B610" s="44"/>
      <c r="C610" s="44"/>
      <c r="D610" s="44"/>
      <c r="E610" s="44"/>
      <c r="F610" s="44"/>
      <c r="G610" s="44"/>
      <c r="H610" s="44"/>
      <c r="I610" s="44"/>
      <c r="J610" s="44"/>
      <c r="K610" s="44"/>
      <c r="L610" s="44"/>
      <c r="M610" s="44"/>
      <c r="N610" s="44"/>
      <c r="O610" s="44"/>
      <c r="P610" s="44"/>
      <c r="Q610" s="44"/>
      <c r="R610" s="44"/>
      <c r="S610" s="44"/>
      <c r="T610" s="44"/>
      <c r="U610" s="44"/>
      <c r="V610" s="44"/>
      <c r="W610" s="44"/>
      <c r="X610" s="44"/>
      <c r="Y610" s="44"/>
      <c r="Z610" s="44"/>
    </row>
    <row r="611" spans="1:26" ht="12.75" customHeight="1">
      <c r="A611" s="44"/>
      <c r="B611" s="44"/>
      <c r="C611" s="44"/>
      <c r="D611" s="44"/>
      <c r="E611" s="44"/>
      <c r="F611" s="44"/>
      <c r="G611" s="44"/>
      <c r="H611" s="44"/>
      <c r="I611" s="44"/>
      <c r="J611" s="44"/>
      <c r="K611" s="44"/>
      <c r="L611" s="44"/>
      <c r="M611" s="44"/>
      <c r="N611" s="44"/>
      <c r="O611" s="44"/>
      <c r="P611" s="44"/>
      <c r="Q611" s="44"/>
      <c r="R611" s="44"/>
      <c r="S611" s="44"/>
      <c r="T611" s="44"/>
      <c r="U611" s="44"/>
      <c r="V611" s="44"/>
      <c r="W611" s="44"/>
      <c r="X611" s="44"/>
      <c r="Y611" s="44"/>
      <c r="Z611" s="44"/>
    </row>
    <row r="612" spans="1:26" ht="12.75" customHeight="1">
      <c r="A612" s="44"/>
      <c r="B612" s="44"/>
      <c r="C612" s="44"/>
      <c r="D612" s="44"/>
      <c r="E612" s="44"/>
      <c r="F612" s="44"/>
      <c r="G612" s="44"/>
      <c r="H612" s="44"/>
      <c r="I612" s="44"/>
      <c r="J612" s="44"/>
      <c r="K612" s="44"/>
      <c r="L612" s="44"/>
      <c r="M612" s="44"/>
      <c r="N612" s="44"/>
      <c r="O612" s="44"/>
      <c r="P612" s="44"/>
      <c r="Q612" s="44"/>
      <c r="R612" s="44"/>
      <c r="S612" s="44"/>
      <c r="T612" s="44"/>
      <c r="U612" s="44"/>
      <c r="V612" s="44"/>
      <c r="W612" s="44"/>
      <c r="X612" s="44"/>
      <c r="Y612" s="44"/>
      <c r="Z612" s="44"/>
    </row>
    <row r="613" spans="1:26" ht="12.75" customHeight="1">
      <c r="A613" s="44"/>
      <c r="B613" s="44"/>
      <c r="C613" s="44"/>
      <c r="D613" s="44"/>
      <c r="E613" s="44"/>
      <c r="F613" s="44"/>
      <c r="G613" s="44"/>
      <c r="H613" s="44"/>
      <c r="I613" s="44"/>
      <c r="J613" s="44"/>
      <c r="K613" s="44"/>
      <c r="L613" s="44"/>
      <c r="M613" s="44"/>
      <c r="N613" s="44"/>
      <c r="O613" s="44"/>
      <c r="P613" s="44"/>
      <c r="Q613" s="44"/>
      <c r="R613" s="44"/>
      <c r="S613" s="44"/>
      <c r="T613" s="44"/>
      <c r="U613" s="44"/>
      <c r="V613" s="44"/>
      <c r="W613" s="44"/>
      <c r="X613" s="44"/>
      <c r="Y613" s="44"/>
      <c r="Z613" s="44"/>
    </row>
    <row r="614" spans="1:26" ht="12.75" customHeight="1">
      <c r="A614" s="44"/>
      <c r="B614" s="44"/>
      <c r="C614" s="44"/>
      <c r="D614" s="44"/>
      <c r="E614" s="44"/>
      <c r="F614" s="44"/>
      <c r="G614" s="44"/>
      <c r="H614" s="44"/>
      <c r="I614" s="44"/>
      <c r="J614" s="44"/>
      <c r="K614" s="44"/>
      <c r="L614" s="44"/>
      <c r="M614" s="44"/>
      <c r="N614" s="44"/>
      <c r="O614" s="44"/>
      <c r="P614" s="44"/>
      <c r="Q614" s="44"/>
      <c r="R614" s="44"/>
      <c r="S614" s="44"/>
      <c r="T614" s="44"/>
      <c r="U614" s="44"/>
      <c r="V614" s="44"/>
      <c r="W614" s="44"/>
      <c r="X614" s="44"/>
      <c r="Y614" s="44"/>
      <c r="Z614" s="44"/>
    </row>
    <row r="615" spans="1:26" ht="12.75" customHeight="1">
      <c r="A615" s="44"/>
      <c r="B615" s="44"/>
      <c r="C615" s="44"/>
      <c r="D615" s="44"/>
      <c r="E615" s="44"/>
      <c r="F615" s="44"/>
      <c r="G615" s="44"/>
      <c r="H615" s="44"/>
      <c r="I615" s="44"/>
      <c r="J615" s="44"/>
      <c r="K615" s="44"/>
      <c r="L615" s="44"/>
      <c r="M615" s="44"/>
      <c r="N615" s="44"/>
      <c r="O615" s="44"/>
      <c r="P615" s="44"/>
      <c r="Q615" s="44"/>
      <c r="R615" s="44"/>
      <c r="S615" s="44"/>
      <c r="T615" s="44"/>
      <c r="U615" s="44"/>
      <c r="V615" s="44"/>
      <c r="W615" s="44"/>
      <c r="X615" s="44"/>
      <c r="Y615" s="44"/>
      <c r="Z615" s="44"/>
    </row>
    <row r="616" spans="1:26" ht="12.75" customHeight="1">
      <c r="A616" s="44"/>
      <c r="B616" s="44"/>
      <c r="C616" s="44"/>
      <c r="D616" s="44"/>
      <c r="E616" s="44"/>
      <c r="F616" s="44"/>
      <c r="G616" s="44"/>
      <c r="H616" s="44"/>
      <c r="I616" s="44"/>
      <c r="J616" s="44"/>
      <c r="K616" s="44"/>
      <c r="L616" s="44"/>
      <c r="M616" s="44"/>
      <c r="N616" s="44"/>
      <c r="O616" s="44"/>
      <c r="P616" s="44"/>
      <c r="Q616" s="44"/>
      <c r="R616" s="44"/>
      <c r="S616" s="44"/>
      <c r="T616" s="44"/>
      <c r="U616" s="44"/>
      <c r="V616" s="44"/>
      <c r="W616" s="44"/>
      <c r="X616" s="44"/>
      <c r="Y616" s="44"/>
      <c r="Z616" s="44"/>
    </row>
    <row r="617" spans="1:26" ht="12.75" customHeight="1">
      <c r="A617" s="44"/>
      <c r="B617" s="44"/>
      <c r="C617" s="44"/>
      <c r="D617" s="44"/>
      <c r="E617" s="44"/>
      <c r="F617" s="44"/>
      <c r="G617" s="44"/>
      <c r="H617" s="44"/>
      <c r="I617" s="44"/>
      <c r="J617" s="44"/>
      <c r="K617" s="44"/>
      <c r="L617" s="44"/>
      <c r="M617" s="44"/>
      <c r="N617" s="44"/>
      <c r="O617" s="44"/>
      <c r="P617" s="44"/>
      <c r="Q617" s="44"/>
      <c r="R617" s="44"/>
      <c r="S617" s="44"/>
      <c r="T617" s="44"/>
      <c r="U617" s="44"/>
      <c r="V617" s="44"/>
      <c r="W617" s="44"/>
      <c r="X617" s="44"/>
      <c r="Y617" s="44"/>
      <c r="Z617" s="44"/>
    </row>
    <row r="618" spans="1:26" ht="12.75" customHeight="1">
      <c r="A618" s="44"/>
      <c r="B618" s="44"/>
      <c r="C618" s="44"/>
      <c r="D618" s="44"/>
      <c r="E618" s="44"/>
      <c r="F618" s="44"/>
      <c r="G618" s="44"/>
      <c r="H618" s="44"/>
      <c r="I618" s="44"/>
      <c r="J618" s="44"/>
      <c r="K618" s="44"/>
      <c r="L618" s="44"/>
      <c r="M618" s="44"/>
      <c r="N618" s="44"/>
      <c r="O618" s="44"/>
      <c r="P618" s="44"/>
      <c r="Q618" s="44"/>
      <c r="R618" s="44"/>
      <c r="S618" s="44"/>
      <c r="T618" s="44"/>
      <c r="U618" s="44"/>
      <c r="V618" s="44"/>
      <c r="W618" s="44"/>
      <c r="X618" s="44"/>
      <c r="Y618" s="44"/>
      <c r="Z618" s="44"/>
    </row>
    <row r="619" spans="1:26" ht="12.75" customHeight="1">
      <c r="A619" s="44"/>
      <c r="B619" s="44"/>
      <c r="C619" s="44"/>
      <c r="D619" s="44"/>
      <c r="E619" s="44"/>
      <c r="F619" s="44"/>
      <c r="G619" s="44"/>
      <c r="H619" s="44"/>
      <c r="I619" s="44"/>
      <c r="J619" s="44"/>
      <c r="K619" s="44"/>
      <c r="L619" s="44"/>
      <c r="M619" s="44"/>
      <c r="N619" s="44"/>
      <c r="O619" s="44"/>
      <c r="P619" s="44"/>
      <c r="Q619" s="44"/>
      <c r="R619" s="44"/>
      <c r="S619" s="44"/>
      <c r="T619" s="44"/>
      <c r="U619" s="44"/>
      <c r="V619" s="44"/>
      <c r="W619" s="44"/>
      <c r="X619" s="44"/>
      <c r="Y619" s="44"/>
      <c r="Z619" s="44"/>
    </row>
    <row r="620" spans="1:26" ht="12.75" customHeight="1">
      <c r="A620" s="44"/>
      <c r="B620" s="44"/>
      <c r="C620" s="44"/>
      <c r="D620" s="44"/>
      <c r="E620" s="44"/>
      <c r="F620" s="44"/>
      <c r="G620" s="44"/>
      <c r="H620" s="44"/>
      <c r="I620" s="44"/>
      <c r="J620" s="44"/>
      <c r="K620" s="44"/>
      <c r="L620" s="44"/>
      <c r="M620" s="44"/>
      <c r="N620" s="44"/>
      <c r="O620" s="44"/>
      <c r="P620" s="44"/>
      <c r="Q620" s="44"/>
      <c r="R620" s="44"/>
      <c r="S620" s="44"/>
      <c r="T620" s="44"/>
      <c r="U620" s="44"/>
      <c r="V620" s="44"/>
      <c r="W620" s="44"/>
      <c r="X620" s="44"/>
      <c r="Y620" s="44"/>
      <c r="Z620" s="44"/>
    </row>
    <row r="621" spans="1:26" ht="12.75" customHeight="1">
      <c r="A621" s="44"/>
      <c r="B621" s="44"/>
      <c r="C621" s="44"/>
      <c r="D621" s="44"/>
      <c r="E621" s="44"/>
      <c r="F621" s="44"/>
      <c r="G621" s="44"/>
      <c r="H621" s="44"/>
      <c r="I621" s="44"/>
      <c r="J621" s="44"/>
      <c r="K621" s="44"/>
      <c r="L621" s="44"/>
      <c r="M621" s="44"/>
      <c r="N621" s="44"/>
      <c r="O621" s="44"/>
      <c r="P621" s="44"/>
      <c r="Q621" s="44"/>
      <c r="R621" s="44"/>
      <c r="S621" s="44"/>
      <c r="T621" s="44"/>
      <c r="U621" s="44"/>
      <c r="V621" s="44"/>
      <c r="W621" s="44"/>
      <c r="X621" s="44"/>
      <c r="Y621" s="44"/>
      <c r="Z621" s="44"/>
    </row>
    <row r="622" spans="1:26" ht="12.75" customHeight="1">
      <c r="A622" s="44"/>
      <c r="B622" s="44"/>
      <c r="C622" s="44"/>
      <c r="D622" s="44"/>
      <c r="E622" s="44"/>
      <c r="F622" s="44"/>
      <c r="G622" s="44"/>
      <c r="H622" s="44"/>
      <c r="I622" s="44"/>
      <c r="J622" s="44"/>
      <c r="K622" s="44"/>
      <c r="L622" s="44"/>
      <c r="M622" s="44"/>
      <c r="N622" s="44"/>
      <c r="O622" s="44"/>
      <c r="P622" s="44"/>
      <c r="Q622" s="44"/>
      <c r="R622" s="44"/>
      <c r="S622" s="44"/>
      <c r="T622" s="44"/>
      <c r="U622" s="44"/>
      <c r="V622" s="44"/>
      <c r="W622" s="44"/>
      <c r="X622" s="44"/>
      <c r="Y622" s="44"/>
      <c r="Z622" s="44"/>
    </row>
    <row r="623" spans="1:26" ht="12.75" customHeight="1">
      <c r="A623" s="44"/>
      <c r="B623" s="44"/>
      <c r="C623" s="44"/>
      <c r="D623" s="44"/>
      <c r="E623" s="44"/>
      <c r="F623" s="44"/>
      <c r="G623" s="44"/>
      <c r="H623" s="44"/>
      <c r="I623" s="44"/>
      <c r="J623" s="44"/>
      <c r="K623" s="44"/>
      <c r="L623" s="44"/>
      <c r="M623" s="44"/>
      <c r="N623" s="44"/>
      <c r="O623" s="44"/>
      <c r="P623" s="44"/>
      <c r="Q623" s="44"/>
      <c r="R623" s="44"/>
      <c r="S623" s="44"/>
      <c r="T623" s="44"/>
      <c r="U623" s="44"/>
      <c r="V623" s="44"/>
      <c r="W623" s="44"/>
      <c r="X623" s="44"/>
      <c r="Y623" s="44"/>
      <c r="Z623" s="44"/>
    </row>
    <row r="624" spans="1:26" ht="12.75" customHeight="1">
      <c r="A624" s="44"/>
      <c r="B624" s="44"/>
      <c r="C624" s="44"/>
      <c r="D624" s="44"/>
      <c r="E624" s="44"/>
      <c r="F624" s="44"/>
      <c r="G624" s="44"/>
      <c r="H624" s="44"/>
      <c r="I624" s="44"/>
      <c r="J624" s="44"/>
      <c r="K624" s="44"/>
      <c r="L624" s="44"/>
      <c r="M624" s="44"/>
      <c r="N624" s="44"/>
      <c r="O624" s="44"/>
      <c r="P624" s="44"/>
      <c r="Q624" s="44"/>
      <c r="R624" s="44"/>
      <c r="S624" s="44"/>
      <c r="T624" s="44"/>
      <c r="U624" s="44"/>
      <c r="V624" s="44"/>
      <c r="W624" s="44"/>
      <c r="X624" s="44"/>
      <c r="Y624" s="44"/>
      <c r="Z624" s="44"/>
    </row>
    <row r="625" spans="1:26" ht="12.75" customHeight="1">
      <c r="A625" s="44"/>
      <c r="B625" s="44"/>
      <c r="C625" s="44"/>
      <c r="D625" s="44"/>
      <c r="E625" s="44"/>
      <c r="F625" s="44"/>
      <c r="G625" s="44"/>
      <c r="H625" s="44"/>
      <c r="I625" s="44"/>
      <c r="J625" s="44"/>
      <c r="K625" s="44"/>
      <c r="L625" s="44"/>
      <c r="M625" s="44"/>
      <c r="N625" s="44"/>
      <c r="O625" s="44"/>
      <c r="P625" s="44"/>
      <c r="Q625" s="44"/>
      <c r="R625" s="44"/>
      <c r="S625" s="44"/>
      <c r="T625" s="44"/>
      <c r="U625" s="44"/>
      <c r="V625" s="44"/>
      <c r="W625" s="44"/>
      <c r="X625" s="44"/>
      <c r="Y625" s="44"/>
      <c r="Z625" s="44"/>
    </row>
    <row r="626" spans="1:26" ht="12.75" customHeight="1">
      <c r="A626" s="44"/>
      <c r="B626" s="44"/>
      <c r="C626" s="44"/>
      <c r="D626" s="44"/>
      <c r="E626" s="44"/>
      <c r="F626" s="44"/>
      <c r="G626" s="44"/>
      <c r="H626" s="44"/>
      <c r="I626" s="44"/>
      <c r="J626" s="44"/>
      <c r="K626" s="44"/>
      <c r="L626" s="44"/>
      <c r="M626" s="44"/>
      <c r="N626" s="44"/>
      <c r="O626" s="44"/>
      <c r="P626" s="44"/>
      <c r="Q626" s="44"/>
      <c r="R626" s="44"/>
      <c r="S626" s="44"/>
      <c r="T626" s="44"/>
      <c r="U626" s="44"/>
      <c r="V626" s="44"/>
      <c r="W626" s="44"/>
      <c r="X626" s="44"/>
      <c r="Y626" s="44"/>
      <c r="Z626" s="44"/>
    </row>
    <row r="627" spans="1:26" ht="12.75" customHeight="1">
      <c r="A627" s="44"/>
      <c r="B627" s="44"/>
      <c r="C627" s="44"/>
      <c r="D627" s="44"/>
      <c r="E627" s="44"/>
      <c r="F627" s="44"/>
      <c r="G627" s="44"/>
      <c r="H627" s="44"/>
      <c r="I627" s="44"/>
      <c r="J627" s="44"/>
      <c r="K627" s="44"/>
      <c r="L627" s="44"/>
      <c r="M627" s="44"/>
      <c r="N627" s="44"/>
      <c r="O627" s="44"/>
      <c r="P627" s="44"/>
      <c r="Q627" s="44"/>
      <c r="R627" s="44"/>
      <c r="S627" s="44"/>
      <c r="T627" s="44"/>
      <c r="U627" s="44"/>
      <c r="V627" s="44"/>
      <c r="W627" s="44"/>
      <c r="X627" s="44"/>
      <c r="Y627" s="44"/>
      <c r="Z627" s="44"/>
    </row>
    <row r="628" spans="1:26" ht="12.75" customHeight="1">
      <c r="A628" s="44"/>
      <c r="B628" s="44"/>
      <c r="C628" s="44"/>
      <c r="D628" s="44"/>
      <c r="E628" s="44"/>
      <c r="F628" s="44"/>
      <c r="G628" s="44"/>
      <c r="H628" s="44"/>
      <c r="I628" s="44"/>
      <c r="J628" s="44"/>
      <c r="K628" s="44"/>
      <c r="L628" s="44"/>
      <c r="M628" s="44"/>
      <c r="N628" s="44"/>
      <c r="O628" s="44"/>
      <c r="P628" s="44"/>
      <c r="Q628" s="44"/>
      <c r="R628" s="44"/>
      <c r="S628" s="44"/>
      <c r="T628" s="44"/>
      <c r="U628" s="44"/>
      <c r="V628" s="44"/>
      <c r="W628" s="44"/>
      <c r="X628" s="44"/>
      <c r="Y628" s="44"/>
      <c r="Z628" s="44"/>
    </row>
    <row r="629" spans="1:26" ht="12.75" customHeight="1">
      <c r="A629" s="44"/>
      <c r="B629" s="44"/>
      <c r="C629" s="44"/>
      <c r="D629" s="44"/>
      <c r="E629" s="44"/>
      <c r="F629" s="44"/>
      <c r="G629" s="44"/>
      <c r="H629" s="44"/>
      <c r="I629" s="44"/>
      <c r="J629" s="44"/>
      <c r="K629" s="44"/>
      <c r="L629" s="44"/>
      <c r="M629" s="44"/>
      <c r="N629" s="44"/>
      <c r="O629" s="44"/>
      <c r="P629" s="44"/>
      <c r="Q629" s="44"/>
      <c r="R629" s="44"/>
      <c r="S629" s="44"/>
      <c r="T629" s="44"/>
      <c r="U629" s="44"/>
      <c r="V629" s="44"/>
      <c r="W629" s="44"/>
      <c r="X629" s="44"/>
      <c r="Y629" s="44"/>
      <c r="Z629" s="44"/>
    </row>
    <row r="630" spans="1:26" ht="12.75" customHeight="1">
      <c r="A630" s="44"/>
      <c r="B630" s="44"/>
      <c r="C630" s="44"/>
      <c r="D630" s="44"/>
      <c r="E630" s="44"/>
      <c r="F630" s="44"/>
      <c r="G630" s="44"/>
      <c r="H630" s="44"/>
      <c r="I630" s="44"/>
      <c r="J630" s="44"/>
      <c r="K630" s="44"/>
      <c r="L630" s="44"/>
      <c r="M630" s="44"/>
      <c r="N630" s="44"/>
      <c r="O630" s="44"/>
      <c r="P630" s="44"/>
      <c r="Q630" s="44"/>
      <c r="R630" s="44"/>
      <c r="S630" s="44"/>
      <c r="T630" s="44"/>
      <c r="U630" s="44"/>
      <c r="V630" s="44"/>
      <c r="W630" s="44"/>
      <c r="X630" s="44"/>
      <c r="Y630" s="44"/>
      <c r="Z630" s="44"/>
    </row>
    <row r="631" spans="1:26" ht="12.75" customHeight="1">
      <c r="A631" s="44"/>
      <c r="B631" s="44"/>
      <c r="C631" s="44"/>
      <c r="D631" s="44"/>
      <c r="E631" s="44"/>
      <c r="F631" s="44"/>
      <c r="G631" s="44"/>
      <c r="H631" s="44"/>
      <c r="I631" s="44"/>
      <c r="J631" s="44"/>
      <c r="K631" s="44"/>
      <c r="L631" s="44"/>
      <c r="M631" s="44"/>
      <c r="N631" s="44"/>
      <c r="O631" s="44"/>
      <c r="P631" s="44"/>
      <c r="Q631" s="44"/>
      <c r="R631" s="44"/>
      <c r="S631" s="44"/>
      <c r="T631" s="44"/>
      <c r="U631" s="44"/>
      <c r="V631" s="44"/>
      <c r="W631" s="44"/>
      <c r="X631" s="44"/>
      <c r="Y631" s="44"/>
      <c r="Z631" s="44"/>
    </row>
    <row r="632" spans="1:26" ht="12.75" customHeight="1">
      <c r="A632" s="44"/>
      <c r="B632" s="44"/>
      <c r="C632" s="44"/>
      <c r="D632" s="44"/>
      <c r="E632" s="44"/>
      <c r="F632" s="44"/>
      <c r="G632" s="44"/>
      <c r="H632" s="44"/>
      <c r="I632" s="44"/>
      <c r="J632" s="44"/>
      <c r="K632" s="44"/>
      <c r="L632" s="44"/>
      <c r="M632" s="44"/>
      <c r="N632" s="44"/>
      <c r="O632" s="44"/>
      <c r="P632" s="44"/>
      <c r="Q632" s="44"/>
      <c r="R632" s="44"/>
      <c r="S632" s="44"/>
      <c r="T632" s="44"/>
      <c r="U632" s="44"/>
      <c r="V632" s="44"/>
      <c r="W632" s="44"/>
      <c r="X632" s="44"/>
      <c r="Y632" s="44"/>
      <c r="Z632" s="44"/>
    </row>
    <row r="633" spans="1:26" ht="12.75" customHeight="1">
      <c r="A633" s="44"/>
      <c r="B633" s="44"/>
      <c r="C633" s="44"/>
      <c r="D633" s="44"/>
      <c r="E633" s="44"/>
      <c r="F633" s="44"/>
      <c r="G633" s="44"/>
      <c r="H633" s="44"/>
      <c r="I633" s="44"/>
      <c r="J633" s="44"/>
      <c r="K633" s="44"/>
      <c r="L633" s="44"/>
      <c r="M633" s="44"/>
      <c r="N633" s="44"/>
      <c r="O633" s="44"/>
      <c r="P633" s="44"/>
      <c r="Q633" s="44"/>
      <c r="R633" s="44"/>
      <c r="S633" s="44"/>
      <c r="T633" s="44"/>
      <c r="U633" s="44"/>
      <c r="V633" s="44"/>
      <c r="W633" s="44"/>
      <c r="X633" s="44"/>
      <c r="Y633" s="44"/>
      <c r="Z633" s="44"/>
    </row>
    <row r="634" spans="1:26" ht="12.75" customHeight="1">
      <c r="A634" s="44"/>
      <c r="B634" s="44"/>
      <c r="C634" s="44"/>
      <c r="D634" s="44"/>
      <c r="E634" s="44"/>
      <c r="F634" s="44"/>
      <c r="G634" s="44"/>
      <c r="H634" s="44"/>
      <c r="I634" s="44"/>
      <c r="J634" s="44"/>
      <c r="K634" s="44"/>
      <c r="L634" s="44"/>
      <c r="M634" s="44"/>
      <c r="N634" s="44"/>
      <c r="O634" s="44"/>
      <c r="P634" s="44"/>
      <c r="Q634" s="44"/>
      <c r="R634" s="44"/>
      <c r="S634" s="44"/>
      <c r="T634" s="44"/>
      <c r="U634" s="44"/>
      <c r="V634" s="44"/>
      <c r="W634" s="44"/>
      <c r="X634" s="44"/>
      <c r="Y634" s="44"/>
      <c r="Z634" s="44"/>
    </row>
    <row r="635" spans="1:26" ht="12.75" customHeight="1">
      <c r="A635" s="44"/>
      <c r="B635" s="44"/>
      <c r="C635" s="44"/>
      <c r="D635" s="44"/>
      <c r="E635" s="44"/>
      <c r="F635" s="44"/>
      <c r="G635" s="44"/>
      <c r="H635" s="44"/>
      <c r="I635" s="44"/>
      <c r="J635" s="44"/>
      <c r="K635" s="44"/>
      <c r="L635" s="44"/>
      <c r="M635" s="44"/>
      <c r="N635" s="44"/>
      <c r="O635" s="44"/>
      <c r="P635" s="44"/>
      <c r="Q635" s="44"/>
      <c r="R635" s="44"/>
      <c r="S635" s="44"/>
      <c r="T635" s="44"/>
      <c r="U635" s="44"/>
      <c r="V635" s="44"/>
      <c r="W635" s="44"/>
      <c r="X635" s="44"/>
      <c r="Y635" s="44"/>
      <c r="Z635" s="44"/>
    </row>
    <row r="636" spans="1:26" ht="12.75" customHeight="1">
      <c r="A636" s="44"/>
      <c r="B636" s="44"/>
      <c r="C636" s="44"/>
      <c r="D636" s="44"/>
      <c r="E636" s="44"/>
      <c r="F636" s="44"/>
      <c r="G636" s="44"/>
      <c r="H636" s="44"/>
      <c r="I636" s="44"/>
      <c r="J636" s="44"/>
      <c r="K636" s="44"/>
      <c r="L636" s="44"/>
      <c r="M636" s="44"/>
      <c r="N636" s="44"/>
      <c r="O636" s="44"/>
      <c r="P636" s="44"/>
      <c r="Q636" s="44"/>
      <c r="R636" s="44"/>
      <c r="S636" s="44"/>
      <c r="T636" s="44"/>
      <c r="U636" s="44"/>
      <c r="V636" s="44"/>
      <c r="W636" s="44"/>
      <c r="X636" s="44"/>
      <c r="Y636" s="44"/>
      <c r="Z636" s="44"/>
    </row>
    <row r="637" spans="1:26" ht="12.75" customHeight="1">
      <c r="A637" s="44"/>
      <c r="B637" s="44"/>
      <c r="C637" s="44"/>
      <c r="D637" s="44"/>
      <c r="E637" s="44"/>
      <c r="F637" s="44"/>
      <c r="G637" s="44"/>
      <c r="H637" s="44"/>
      <c r="I637" s="44"/>
      <c r="J637" s="44"/>
      <c r="K637" s="44"/>
      <c r="L637" s="44"/>
      <c r="M637" s="44"/>
      <c r="N637" s="44"/>
      <c r="O637" s="44"/>
      <c r="P637" s="44"/>
      <c r="Q637" s="44"/>
      <c r="R637" s="44"/>
      <c r="S637" s="44"/>
      <c r="T637" s="44"/>
      <c r="U637" s="44"/>
      <c r="V637" s="44"/>
      <c r="W637" s="44"/>
      <c r="X637" s="44"/>
      <c r="Y637" s="44"/>
      <c r="Z637" s="44"/>
    </row>
    <row r="638" spans="1:26" ht="12.75" customHeight="1">
      <c r="A638" s="44"/>
      <c r="B638" s="44"/>
      <c r="C638" s="44"/>
      <c r="D638" s="44"/>
      <c r="E638" s="44"/>
      <c r="F638" s="44"/>
      <c r="G638" s="44"/>
      <c r="H638" s="44"/>
      <c r="I638" s="44"/>
      <c r="J638" s="44"/>
      <c r="K638" s="44"/>
      <c r="L638" s="44"/>
      <c r="M638" s="44"/>
      <c r="N638" s="44"/>
      <c r="O638" s="44"/>
      <c r="P638" s="44"/>
      <c r="Q638" s="44"/>
      <c r="R638" s="44"/>
      <c r="S638" s="44"/>
      <c r="T638" s="44"/>
      <c r="U638" s="44"/>
      <c r="V638" s="44"/>
      <c r="W638" s="44"/>
      <c r="X638" s="44"/>
      <c r="Y638" s="44"/>
      <c r="Z638" s="44"/>
    </row>
    <row r="639" spans="1:26" ht="12.75" customHeight="1">
      <c r="A639" s="44"/>
      <c r="B639" s="44"/>
      <c r="C639" s="44"/>
      <c r="D639" s="44"/>
      <c r="E639" s="44"/>
      <c r="F639" s="44"/>
      <c r="G639" s="44"/>
      <c r="H639" s="44"/>
      <c r="I639" s="44"/>
      <c r="J639" s="44"/>
      <c r="K639" s="44"/>
      <c r="L639" s="44"/>
      <c r="M639" s="44"/>
      <c r="N639" s="44"/>
      <c r="O639" s="44"/>
      <c r="P639" s="44"/>
      <c r="Q639" s="44"/>
      <c r="R639" s="44"/>
      <c r="S639" s="44"/>
      <c r="T639" s="44"/>
      <c r="U639" s="44"/>
      <c r="V639" s="44"/>
      <c r="W639" s="44"/>
      <c r="X639" s="44"/>
      <c r="Y639" s="44"/>
      <c r="Z639" s="44"/>
    </row>
    <row r="640" spans="1:26" ht="12.75" customHeight="1">
      <c r="A640" s="44"/>
      <c r="B640" s="44"/>
      <c r="C640" s="44"/>
      <c r="D640" s="44"/>
      <c r="E640" s="44"/>
      <c r="F640" s="44"/>
      <c r="G640" s="44"/>
      <c r="H640" s="44"/>
      <c r="I640" s="44"/>
      <c r="J640" s="44"/>
      <c r="K640" s="44"/>
      <c r="L640" s="44"/>
      <c r="M640" s="44"/>
      <c r="N640" s="44"/>
      <c r="O640" s="44"/>
      <c r="P640" s="44"/>
      <c r="Q640" s="44"/>
      <c r="R640" s="44"/>
      <c r="S640" s="44"/>
      <c r="T640" s="44"/>
      <c r="U640" s="44"/>
      <c r="V640" s="44"/>
      <c r="W640" s="44"/>
      <c r="X640" s="44"/>
      <c r="Y640" s="44"/>
      <c r="Z640" s="44"/>
    </row>
    <row r="641" spans="1:26" ht="12.75" customHeight="1">
      <c r="A641" s="44"/>
      <c r="B641" s="44"/>
      <c r="C641" s="44"/>
      <c r="D641" s="44"/>
      <c r="E641" s="44"/>
      <c r="F641" s="44"/>
      <c r="G641" s="44"/>
      <c r="H641" s="44"/>
      <c r="I641" s="44"/>
      <c r="J641" s="44"/>
      <c r="K641" s="44"/>
      <c r="L641" s="44"/>
      <c r="M641" s="44"/>
      <c r="N641" s="44"/>
      <c r="O641" s="44"/>
      <c r="P641" s="44"/>
      <c r="Q641" s="44"/>
      <c r="R641" s="44"/>
      <c r="S641" s="44"/>
      <c r="T641" s="44"/>
      <c r="U641" s="44"/>
      <c r="V641" s="44"/>
      <c r="W641" s="44"/>
      <c r="X641" s="44"/>
      <c r="Y641" s="44"/>
      <c r="Z641" s="44"/>
    </row>
    <row r="642" spans="1:26" ht="12.75" customHeight="1">
      <c r="A642" s="44"/>
      <c r="B642" s="44"/>
      <c r="C642" s="44"/>
      <c r="D642" s="44"/>
      <c r="E642" s="44"/>
      <c r="F642" s="44"/>
      <c r="G642" s="44"/>
      <c r="H642" s="44"/>
      <c r="I642" s="44"/>
      <c r="J642" s="44"/>
      <c r="K642" s="44"/>
      <c r="L642" s="44"/>
      <c r="M642" s="44"/>
      <c r="N642" s="44"/>
      <c r="O642" s="44"/>
      <c r="P642" s="44"/>
      <c r="Q642" s="44"/>
      <c r="R642" s="44"/>
      <c r="S642" s="44"/>
      <c r="T642" s="44"/>
      <c r="U642" s="44"/>
      <c r="V642" s="44"/>
      <c r="W642" s="44"/>
      <c r="X642" s="44"/>
      <c r="Y642" s="44"/>
      <c r="Z642" s="44"/>
    </row>
    <row r="643" spans="1:26" ht="12.75" customHeight="1">
      <c r="A643" s="44"/>
      <c r="B643" s="44"/>
      <c r="C643" s="44"/>
      <c r="D643" s="44"/>
      <c r="E643" s="44"/>
      <c r="F643" s="44"/>
      <c r="G643" s="44"/>
      <c r="H643" s="44"/>
      <c r="I643" s="44"/>
      <c r="J643" s="44"/>
      <c r="K643" s="44"/>
      <c r="L643" s="44"/>
      <c r="M643" s="44"/>
      <c r="N643" s="44"/>
      <c r="O643" s="44"/>
      <c r="P643" s="44"/>
      <c r="Q643" s="44"/>
      <c r="R643" s="44"/>
      <c r="S643" s="44"/>
      <c r="T643" s="44"/>
      <c r="U643" s="44"/>
      <c r="V643" s="44"/>
      <c r="W643" s="44"/>
      <c r="X643" s="44"/>
      <c r="Y643" s="44"/>
      <c r="Z643" s="44"/>
    </row>
    <row r="644" spans="1:26" ht="12.75" customHeight="1">
      <c r="A644" s="44"/>
      <c r="B644" s="44"/>
      <c r="C644" s="44"/>
      <c r="D644" s="44"/>
      <c r="E644" s="44"/>
      <c r="F644" s="44"/>
      <c r="G644" s="44"/>
      <c r="H644" s="44"/>
      <c r="I644" s="44"/>
      <c r="J644" s="44"/>
      <c r="K644" s="44"/>
      <c r="L644" s="44"/>
      <c r="M644" s="44"/>
      <c r="N644" s="44"/>
      <c r="O644" s="44"/>
      <c r="P644" s="44"/>
      <c r="Q644" s="44"/>
      <c r="R644" s="44"/>
      <c r="S644" s="44"/>
      <c r="T644" s="44"/>
      <c r="U644" s="44"/>
      <c r="V644" s="44"/>
      <c r="W644" s="44"/>
      <c r="X644" s="44"/>
      <c r="Y644" s="44"/>
      <c r="Z644" s="44"/>
    </row>
    <row r="645" spans="1:26" ht="12.75" customHeight="1">
      <c r="A645" s="44"/>
      <c r="B645" s="44"/>
      <c r="C645" s="44"/>
      <c r="D645" s="44"/>
      <c r="E645" s="44"/>
      <c r="F645" s="44"/>
      <c r="G645" s="44"/>
      <c r="H645" s="44"/>
      <c r="I645" s="44"/>
      <c r="J645" s="44"/>
      <c r="K645" s="44"/>
      <c r="L645" s="44"/>
      <c r="M645" s="44"/>
      <c r="N645" s="44"/>
      <c r="O645" s="44"/>
      <c r="P645" s="44"/>
      <c r="Q645" s="44"/>
      <c r="R645" s="44"/>
      <c r="S645" s="44"/>
      <c r="T645" s="44"/>
      <c r="U645" s="44"/>
      <c r="V645" s="44"/>
      <c r="W645" s="44"/>
      <c r="X645" s="44"/>
      <c r="Y645" s="44"/>
      <c r="Z645" s="44"/>
    </row>
    <row r="646" spans="1:26" ht="12.75" customHeight="1">
      <c r="A646" s="44"/>
      <c r="B646" s="44"/>
      <c r="C646" s="44"/>
      <c r="D646" s="44"/>
      <c r="E646" s="44"/>
      <c r="F646" s="44"/>
      <c r="G646" s="44"/>
      <c r="H646" s="44"/>
      <c r="I646" s="44"/>
      <c r="J646" s="44"/>
      <c r="K646" s="44"/>
      <c r="L646" s="44"/>
      <c r="M646" s="44"/>
      <c r="N646" s="44"/>
      <c r="O646" s="44"/>
      <c r="P646" s="44"/>
      <c r="Q646" s="44"/>
      <c r="R646" s="44"/>
      <c r="S646" s="44"/>
      <c r="T646" s="44"/>
      <c r="U646" s="44"/>
      <c r="V646" s="44"/>
      <c r="W646" s="44"/>
      <c r="X646" s="44"/>
      <c r="Y646" s="44"/>
      <c r="Z646" s="44"/>
    </row>
    <row r="647" spans="1:26" ht="12.75" customHeight="1">
      <c r="A647" s="44"/>
      <c r="B647" s="44"/>
      <c r="C647" s="44"/>
      <c r="D647" s="44"/>
      <c r="E647" s="44"/>
      <c r="F647" s="44"/>
      <c r="G647" s="44"/>
      <c r="H647" s="44"/>
      <c r="I647" s="44"/>
      <c r="J647" s="44"/>
      <c r="K647" s="44"/>
      <c r="L647" s="44"/>
      <c r="M647" s="44"/>
      <c r="N647" s="44"/>
      <c r="O647" s="44"/>
      <c r="P647" s="44"/>
      <c r="Q647" s="44"/>
      <c r="R647" s="44"/>
      <c r="S647" s="44"/>
      <c r="T647" s="44"/>
      <c r="U647" s="44"/>
      <c r="V647" s="44"/>
      <c r="W647" s="44"/>
      <c r="X647" s="44"/>
      <c r="Y647" s="44"/>
      <c r="Z647" s="44"/>
    </row>
    <row r="648" spans="1:26" ht="12.75" customHeight="1">
      <c r="A648" s="44"/>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row>
    <row r="649" spans="1:26" ht="12.75" customHeight="1">
      <c r="A649" s="44"/>
      <c r="B649" s="44"/>
      <c r="C649" s="44"/>
      <c r="D649" s="44"/>
      <c r="E649" s="44"/>
      <c r="F649" s="44"/>
      <c r="G649" s="44"/>
      <c r="H649" s="44"/>
      <c r="I649" s="44"/>
      <c r="J649" s="44"/>
      <c r="K649" s="44"/>
      <c r="L649" s="44"/>
      <c r="M649" s="44"/>
      <c r="N649" s="44"/>
      <c r="O649" s="44"/>
      <c r="P649" s="44"/>
      <c r="Q649" s="44"/>
      <c r="R649" s="44"/>
      <c r="S649" s="44"/>
      <c r="T649" s="44"/>
      <c r="U649" s="44"/>
      <c r="V649" s="44"/>
      <c r="W649" s="44"/>
      <c r="X649" s="44"/>
      <c r="Y649" s="44"/>
      <c r="Z649" s="44"/>
    </row>
    <row r="650" spans="1:26" ht="12.75" customHeight="1">
      <c r="A650" s="44"/>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row>
    <row r="651" spans="1:26" ht="12.75" customHeight="1">
      <c r="A651" s="44"/>
      <c r="B651" s="44"/>
      <c r="C651" s="44"/>
      <c r="D651" s="44"/>
      <c r="E651" s="44"/>
      <c r="F651" s="44"/>
      <c r="G651" s="44"/>
      <c r="H651" s="44"/>
      <c r="I651" s="44"/>
      <c r="J651" s="44"/>
      <c r="K651" s="44"/>
      <c r="L651" s="44"/>
      <c r="M651" s="44"/>
      <c r="N651" s="44"/>
      <c r="O651" s="44"/>
      <c r="P651" s="44"/>
      <c r="Q651" s="44"/>
      <c r="R651" s="44"/>
      <c r="S651" s="44"/>
      <c r="T651" s="44"/>
      <c r="U651" s="44"/>
      <c r="V651" s="44"/>
      <c r="W651" s="44"/>
      <c r="X651" s="44"/>
      <c r="Y651" s="44"/>
      <c r="Z651" s="44"/>
    </row>
    <row r="652" spans="1:26" ht="12.75" customHeight="1">
      <c r="A652" s="44"/>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row>
    <row r="653" spans="1:26" ht="12.75" customHeight="1">
      <c r="A653" s="44"/>
      <c r="B653" s="44"/>
      <c r="C653" s="44"/>
      <c r="D653" s="44"/>
      <c r="E653" s="44"/>
      <c r="F653" s="44"/>
      <c r="G653" s="44"/>
      <c r="H653" s="44"/>
      <c r="I653" s="44"/>
      <c r="J653" s="44"/>
      <c r="K653" s="44"/>
      <c r="L653" s="44"/>
      <c r="M653" s="44"/>
      <c r="N653" s="44"/>
      <c r="O653" s="44"/>
      <c r="P653" s="44"/>
      <c r="Q653" s="44"/>
      <c r="R653" s="44"/>
      <c r="S653" s="44"/>
      <c r="T653" s="44"/>
      <c r="U653" s="44"/>
      <c r="V653" s="44"/>
      <c r="W653" s="44"/>
      <c r="X653" s="44"/>
      <c r="Y653" s="44"/>
      <c r="Z653" s="44"/>
    </row>
    <row r="654" spans="1:26" ht="12.75" customHeight="1">
      <c r="A654" s="44"/>
      <c r="B654" s="44"/>
      <c r="C654" s="44"/>
      <c r="D654" s="44"/>
      <c r="E654" s="44"/>
      <c r="F654" s="44"/>
      <c r="G654" s="44"/>
      <c r="H654" s="44"/>
      <c r="I654" s="44"/>
      <c r="J654" s="44"/>
      <c r="K654" s="44"/>
      <c r="L654" s="44"/>
      <c r="M654" s="44"/>
      <c r="N654" s="44"/>
      <c r="O654" s="44"/>
      <c r="P654" s="44"/>
      <c r="Q654" s="44"/>
      <c r="R654" s="44"/>
      <c r="S654" s="44"/>
      <c r="T654" s="44"/>
      <c r="U654" s="44"/>
      <c r="V654" s="44"/>
      <c r="W654" s="44"/>
      <c r="X654" s="44"/>
      <c r="Y654" s="44"/>
      <c r="Z654" s="44"/>
    </row>
    <row r="655" spans="1:26" ht="12.75" customHeight="1">
      <c r="A655" s="44"/>
      <c r="B655" s="44"/>
      <c r="C655" s="44"/>
      <c r="D655" s="44"/>
      <c r="E655" s="44"/>
      <c r="F655" s="44"/>
      <c r="G655" s="44"/>
      <c r="H655" s="44"/>
      <c r="I655" s="44"/>
      <c r="J655" s="44"/>
      <c r="K655" s="44"/>
      <c r="L655" s="44"/>
      <c r="M655" s="44"/>
      <c r="N655" s="44"/>
      <c r="O655" s="44"/>
      <c r="P655" s="44"/>
      <c r="Q655" s="44"/>
      <c r="R655" s="44"/>
      <c r="S655" s="44"/>
      <c r="T655" s="44"/>
      <c r="U655" s="44"/>
      <c r="V655" s="44"/>
      <c r="W655" s="44"/>
      <c r="X655" s="44"/>
      <c r="Y655" s="44"/>
      <c r="Z655" s="44"/>
    </row>
    <row r="656" spans="1:26" ht="12.75" customHeight="1">
      <c r="A656" s="44"/>
      <c r="B656" s="44"/>
      <c r="C656" s="44"/>
      <c r="D656" s="44"/>
      <c r="E656" s="44"/>
      <c r="F656" s="44"/>
      <c r="G656" s="44"/>
      <c r="H656" s="44"/>
      <c r="I656" s="44"/>
      <c r="J656" s="44"/>
      <c r="K656" s="44"/>
      <c r="L656" s="44"/>
      <c r="M656" s="44"/>
      <c r="N656" s="44"/>
      <c r="O656" s="44"/>
      <c r="P656" s="44"/>
      <c r="Q656" s="44"/>
      <c r="R656" s="44"/>
      <c r="S656" s="44"/>
      <c r="T656" s="44"/>
      <c r="U656" s="44"/>
      <c r="V656" s="44"/>
      <c r="W656" s="44"/>
      <c r="X656" s="44"/>
      <c r="Y656" s="44"/>
      <c r="Z656" s="44"/>
    </row>
    <row r="657" spans="1:26" ht="12.75" customHeight="1">
      <c r="A657" s="44"/>
      <c r="B657" s="44"/>
      <c r="C657" s="44"/>
      <c r="D657" s="44"/>
      <c r="E657" s="44"/>
      <c r="F657" s="44"/>
      <c r="G657" s="44"/>
      <c r="H657" s="44"/>
      <c r="I657" s="44"/>
      <c r="J657" s="44"/>
      <c r="K657" s="44"/>
      <c r="L657" s="44"/>
      <c r="M657" s="44"/>
      <c r="N657" s="44"/>
      <c r="O657" s="44"/>
      <c r="P657" s="44"/>
      <c r="Q657" s="44"/>
      <c r="R657" s="44"/>
      <c r="S657" s="44"/>
      <c r="T657" s="44"/>
      <c r="U657" s="44"/>
      <c r="V657" s="44"/>
      <c r="W657" s="44"/>
      <c r="X657" s="44"/>
      <c r="Y657" s="44"/>
      <c r="Z657" s="44"/>
    </row>
    <row r="658" spans="1:26" ht="12.75" customHeight="1">
      <c r="A658" s="44"/>
      <c r="B658" s="44"/>
      <c r="C658" s="44"/>
      <c r="D658" s="44"/>
      <c r="E658" s="44"/>
      <c r="F658" s="44"/>
      <c r="G658" s="44"/>
      <c r="H658" s="44"/>
      <c r="I658" s="44"/>
      <c r="J658" s="44"/>
      <c r="K658" s="44"/>
      <c r="L658" s="44"/>
      <c r="M658" s="44"/>
      <c r="N658" s="44"/>
      <c r="O658" s="44"/>
      <c r="P658" s="44"/>
      <c r="Q658" s="44"/>
      <c r="R658" s="44"/>
      <c r="S658" s="44"/>
      <c r="T658" s="44"/>
      <c r="U658" s="44"/>
      <c r="V658" s="44"/>
      <c r="W658" s="44"/>
      <c r="X658" s="44"/>
      <c r="Y658" s="44"/>
      <c r="Z658" s="44"/>
    </row>
    <row r="659" spans="1:26" ht="12.75" customHeight="1">
      <c r="A659" s="44"/>
      <c r="B659" s="44"/>
      <c r="C659" s="44"/>
      <c r="D659" s="44"/>
      <c r="E659" s="44"/>
      <c r="F659" s="44"/>
      <c r="G659" s="44"/>
      <c r="H659" s="44"/>
      <c r="I659" s="44"/>
      <c r="J659" s="44"/>
      <c r="K659" s="44"/>
      <c r="L659" s="44"/>
      <c r="M659" s="44"/>
      <c r="N659" s="44"/>
      <c r="O659" s="44"/>
      <c r="P659" s="44"/>
      <c r="Q659" s="44"/>
      <c r="R659" s="44"/>
      <c r="S659" s="44"/>
      <c r="T659" s="44"/>
      <c r="U659" s="44"/>
      <c r="V659" s="44"/>
      <c r="W659" s="44"/>
      <c r="X659" s="44"/>
      <c r="Y659" s="44"/>
      <c r="Z659" s="44"/>
    </row>
    <row r="660" spans="1:26" ht="12.75" customHeight="1">
      <c r="A660" s="44"/>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row>
    <row r="661" spans="1:26" ht="12.75" customHeight="1">
      <c r="A661" s="44"/>
      <c r="B661" s="44"/>
      <c r="C661" s="44"/>
      <c r="D661" s="44"/>
      <c r="E661" s="44"/>
      <c r="F661" s="44"/>
      <c r="G661" s="44"/>
      <c r="H661" s="44"/>
      <c r="I661" s="44"/>
      <c r="J661" s="44"/>
      <c r="K661" s="44"/>
      <c r="L661" s="44"/>
      <c r="M661" s="44"/>
      <c r="N661" s="44"/>
      <c r="O661" s="44"/>
      <c r="P661" s="44"/>
      <c r="Q661" s="44"/>
      <c r="R661" s="44"/>
      <c r="S661" s="44"/>
      <c r="T661" s="44"/>
      <c r="U661" s="44"/>
      <c r="V661" s="44"/>
      <c r="W661" s="44"/>
      <c r="X661" s="44"/>
      <c r="Y661" s="44"/>
      <c r="Z661" s="44"/>
    </row>
    <row r="662" spans="1:26" ht="12.75" customHeight="1">
      <c r="A662" s="44"/>
      <c r="B662" s="44"/>
      <c r="C662" s="44"/>
      <c r="D662" s="44"/>
      <c r="E662" s="44"/>
      <c r="F662" s="44"/>
      <c r="G662" s="44"/>
      <c r="H662" s="44"/>
      <c r="I662" s="44"/>
      <c r="J662" s="44"/>
      <c r="K662" s="44"/>
      <c r="L662" s="44"/>
      <c r="M662" s="44"/>
      <c r="N662" s="44"/>
      <c r="O662" s="44"/>
      <c r="P662" s="44"/>
      <c r="Q662" s="44"/>
      <c r="R662" s="44"/>
      <c r="S662" s="44"/>
      <c r="T662" s="44"/>
      <c r="U662" s="44"/>
      <c r="V662" s="44"/>
      <c r="W662" s="44"/>
      <c r="X662" s="44"/>
      <c r="Y662" s="44"/>
      <c r="Z662" s="44"/>
    </row>
    <row r="663" spans="1:26" ht="12.75" customHeight="1">
      <c r="A663" s="44"/>
      <c r="B663" s="44"/>
      <c r="C663" s="44"/>
      <c r="D663" s="44"/>
      <c r="E663" s="44"/>
      <c r="F663" s="44"/>
      <c r="G663" s="44"/>
      <c r="H663" s="44"/>
      <c r="I663" s="44"/>
      <c r="J663" s="44"/>
      <c r="K663" s="44"/>
      <c r="L663" s="44"/>
      <c r="M663" s="44"/>
      <c r="N663" s="44"/>
      <c r="O663" s="44"/>
      <c r="P663" s="44"/>
      <c r="Q663" s="44"/>
      <c r="R663" s="44"/>
      <c r="S663" s="44"/>
      <c r="T663" s="44"/>
      <c r="U663" s="44"/>
      <c r="V663" s="44"/>
      <c r="W663" s="44"/>
      <c r="X663" s="44"/>
      <c r="Y663" s="44"/>
      <c r="Z663" s="44"/>
    </row>
    <row r="664" spans="1:26" ht="12.75" customHeight="1">
      <c r="A664" s="44"/>
      <c r="B664" s="44"/>
      <c r="C664" s="44"/>
      <c r="D664" s="44"/>
      <c r="E664" s="44"/>
      <c r="F664" s="44"/>
      <c r="G664" s="44"/>
      <c r="H664" s="44"/>
      <c r="I664" s="44"/>
      <c r="J664" s="44"/>
      <c r="K664" s="44"/>
      <c r="L664" s="44"/>
      <c r="M664" s="44"/>
      <c r="N664" s="44"/>
      <c r="O664" s="44"/>
      <c r="P664" s="44"/>
      <c r="Q664" s="44"/>
      <c r="R664" s="44"/>
      <c r="S664" s="44"/>
      <c r="T664" s="44"/>
      <c r="U664" s="44"/>
      <c r="V664" s="44"/>
      <c r="W664" s="44"/>
      <c r="X664" s="44"/>
      <c r="Y664" s="44"/>
      <c r="Z664" s="44"/>
    </row>
    <row r="665" spans="1:26" ht="12.75" customHeight="1">
      <c r="A665" s="44"/>
      <c r="B665" s="44"/>
      <c r="C665" s="44"/>
      <c r="D665" s="44"/>
      <c r="E665" s="44"/>
      <c r="F665" s="44"/>
      <c r="G665" s="44"/>
      <c r="H665" s="44"/>
      <c r="I665" s="44"/>
      <c r="J665" s="44"/>
      <c r="K665" s="44"/>
      <c r="L665" s="44"/>
      <c r="M665" s="44"/>
      <c r="N665" s="44"/>
      <c r="O665" s="44"/>
      <c r="P665" s="44"/>
      <c r="Q665" s="44"/>
      <c r="R665" s="44"/>
      <c r="S665" s="44"/>
      <c r="T665" s="44"/>
      <c r="U665" s="44"/>
      <c r="V665" s="44"/>
      <c r="W665" s="44"/>
      <c r="X665" s="44"/>
      <c r="Y665" s="44"/>
      <c r="Z665" s="44"/>
    </row>
    <row r="666" spans="1:26" ht="12.75" customHeight="1">
      <c r="A666" s="44"/>
      <c r="B666" s="44"/>
      <c r="C666" s="44"/>
      <c r="D666" s="44"/>
      <c r="E666" s="44"/>
      <c r="F666" s="44"/>
      <c r="G666" s="44"/>
      <c r="H666" s="44"/>
      <c r="I666" s="44"/>
      <c r="J666" s="44"/>
      <c r="K666" s="44"/>
      <c r="L666" s="44"/>
      <c r="M666" s="44"/>
      <c r="N666" s="44"/>
      <c r="O666" s="44"/>
      <c r="P666" s="44"/>
      <c r="Q666" s="44"/>
      <c r="R666" s="44"/>
      <c r="S666" s="44"/>
      <c r="T666" s="44"/>
      <c r="U666" s="44"/>
      <c r="V666" s="44"/>
      <c r="W666" s="44"/>
      <c r="X666" s="44"/>
      <c r="Y666" s="44"/>
      <c r="Z666" s="44"/>
    </row>
    <row r="667" spans="1:26" ht="12.75" customHeight="1">
      <c r="A667" s="44"/>
      <c r="B667" s="44"/>
      <c r="C667" s="44"/>
      <c r="D667" s="44"/>
      <c r="E667" s="44"/>
      <c r="F667" s="44"/>
      <c r="G667" s="44"/>
      <c r="H667" s="44"/>
      <c r="I667" s="44"/>
      <c r="J667" s="44"/>
      <c r="K667" s="44"/>
      <c r="L667" s="44"/>
      <c r="M667" s="44"/>
      <c r="N667" s="44"/>
      <c r="O667" s="44"/>
      <c r="P667" s="44"/>
      <c r="Q667" s="44"/>
      <c r="R667" s="44"/>
      <c r="S667" s="44"/>
      <c r="T667" s="44"/>
      <c r="U667" s="44"/>
      <c r="V667" s="44"/>
      <c r="W667" s="44"/>
      <c r="X667" s="44"/>
      <c r="Y667" s="44"/>
      <c r="Z667" s="44"/>
    </row>
    <row r="668" spans="1:26" ht="12.75" customHeight="1">
      <c r="A668" s="44"/>
      <c r="B668" s="44"/>
      <c r="C668" s="44"/>
      <c r="D668" s="44"/>
      <c r="E668" s="44"/>
      <c r="F668" s="44"/>
      <c r="G668" s="44"/>
      <c r="H668" s="44"/>
      <c r="I668" s="44"/>
      <c r="J668" s="44"/>
      <c r="K668" s="44"/>
      <c r="L668" s="44"/>
      <c r="M668" s="44"/>
      <c r="N668" s="44"/>
      <c r="O668" s="44"/>
      <c r="P668" s="44"/>
      <c r="Q668" s="44"/>
      <c r="R668" s="44"/>
      <c r="S668" s="44"/>
      <c r="T668" s="44"/>
      <c r="U668" s="44"/>
      <c r="V668" s="44"/>
      <c r="W668" s="44"/>
      <c r="X668" s="44"/>
      <c r="Y668" s="44"/>
      <c r="Z668" s="44"/>
    </row>
    <row r="669" spans="1:26" ht="12.75" customHeight="1">
      <c r="A669" s="44"/>
      <c r="B669" s="44"/>
      <c r="C669" s="44"/>
      <c r="D669" s="44"/>
      <c r="E669" s="44"/>
      <c r="F669" s="44"/>
      <c r="G669" s="44"/>
      <c r="H669" s="44"/>
      <c r="I669" s="44"/>
      <c r="J669" s="44"/>
      <c r="K669" s="44"/>
      <c r="L669" s="44"/>
      <c r="M669" s="44"/>
      <c r="N669" s="44"/>
      <c r="O669" s="44"/>
      <c r="P669" s="44"/>
      <c r="Q669" s="44"/>
      <c r="R669" s="44"/>
      <c r="S669" s="44"/>
      <c r="T669" s="44"/>
      <c r="U669" s="44"/>
      <c r="V669" s="44"/>
      <c r="W669" s="44"/>
      <c r="X669" s="44"/>
      <c r="Y669" s="44"/>
      <c r="Z669" s="44"/>
    </row>
    <row r="670" spans="1:26" ht="12.75" customHeight="1">
      <c r="A670" s="44"/>
      <c r="B670" s="44"/>
      <c r="C670" s="44"/>
      <c r="D670" s="44"/>
      <c r="E670" s="44"/>
      <c r="F670" s="44"/>
      <c r="G670" s="44"/>
      <c r="H670" s="44"/>
      <c r="I670" s="44"/>
      <c r="J670" s="44"/>
      <c r="K670" s="44"/>
      <c r="L670" s="44"/>
      <c r="M670" s="44"/>
      <c r="N670" s="44"/>
      <c r="O670" s="44"/>
      <c r="P670" s="44"/>
      <c r="Q670" s="44"/>
      <c r="R670" s="44"/>
      <c r="S670" s="44"/>
      <c r="T670" s="44"/>
      <c r="U670" s="44"/>
      <c r="V670" s="44"/>
      <c r="W670" s="44"/>
      <c r="X670" s="44"/>
      <c r="Y670" s="44"/>
      <c r="Z670" s="44"/>
    </row>
    <row r="671" spans="1:26" ht="12.75" customHeight="1">
      <c r="A671" s="44"/>
      <c r="B671" s="44"/>
      <c r="C671" s="44"/>
      <c r="D671" s="44"/>
      <c r="E671" s="44"/>
      <c r="F671" s="44"/>
      <c r="G671" s="44"/>
      <c r="H671" s="44"/>
      <c r="I671" s="44"/>
      <c r="J671" s="44"/>
      <c r="K671" s="44"/>
      <c r="L671" s="44"/>
      <c r="M671" s="44"/>
      <c r="N671" s="44"/>
      <c r="O671" s="44"/>
      <c r="P671" s="44"/>
      <c r="Q671" s="44"/>
      <c r="R671" s="44"/>
      <c r="S671" s="44"/>
      <c r="T671" s="44"/>
      <c r="U671" s="44"/>
      <c r="V671" s="44"/>
      <c r="W671" s="44"/>
      <c r="X671" s="44"/>
      <c r="Y671" s="44"/>
      <c r="Z671" s="44"/>
    </row>
    <row r="672" spans="1:26" ht="12.75" customHeight="1">
      <c r="A672" s="44"/>
      <c r="B672" s="44"/>
      <c r="C672" s="44"/>
      <c r="D672" s="44"/>
      <c r="E672" s="44"/>
      <c r="F672" s="44"/>
      <c r="G672" s="44"/>
      <c r="H672" s="44"/>
      <c r="I672" s="44"/>
      <c r="J672" s="44"/>
      <c r="K672" s="44"/>
      <c r="L672" s="44"/>
      <c r="M672" s="44"/>
      <c r="N672" s="44"/>
      <c r="O672" s="44"/>
      <c r="P672" s="44"/>
      <c r="Q672" s="44"/>
      <c r="R672" s="44"/>
      <c r="S672" s="44"/>
      <c r="T672" s="44"/>
      <c r="U672" s="44"/>
      <c r="V672" s="44"/>
      <c r="W672" s="44"/>
      <c r="X672" s="44"/>
      <c r="Y672" s="44"/>
      <c r="Z672" s="44"/>
    </row>
    <row r="673" spans="1:26" ht="12.75" customHeight="1">
      <c r="A673" s="44"/>
      <c r="B673" s="44"/>
      <c r="C673" s="44"/>
      <c r="D673" s="44"/>
      <c r="E673" s="44"/>
      <c r="F673" s="44"/>
      <c r="G673" s="44"/>
      <c r="H673" s="44"/>
      <c r="I673" s="44"/>
      <c r="J673" s="44"/>
      <c r="K673" s="44"/>
      <c r="L673" s="44"/>
      <c r="M673" s="44"/>
      <c r="N673" s="44"/>
      <c r="O673" s="44"/>
      <c r="P673" s="44"/>
      <c r="Q673" s="44"/>
      <c r="R673" s="44"/>
      <c r="S673" s="44"/>
      <c r="T673" s="44"/>
      <c r="U673" s="44"/>
      <c r="V673" s="44"/>
      <c r="W673" s="44"/>
      <c r="X673" s="44"/>
      <c r="Y673" s="44"/>
      <c r="Z673" s="44"/>
    </row>
    <row r="674" spans="1:26" ht="12.75" customHeight="1">
      <c r="A674" s="44"/>
      <c r="B674" s="44"/>
      <c r="C674" s="44"/>
      <c r="D674" s="44"/>
      <c r="E674" s="44"/>
      <c r="F674" s="44"/>
      <c r="G674" s="44"/>
      <c r="H674" s="44"/>
      <c r="I674" s="44"/>
      <c r="J674" s="44"/>
      <c r="K674" s="44"/>
      <c r="L674" s="44"/>
      <c r="M674" s="44"/>
      <c r="N674" s="44"/>
      <c r="O674" s="44"/>
      <c r="P674" s="44"/>
      <c r="Q674" s="44"/>
      <c r="R674" s="44"/>
      <c r="S674" s="44"/>
      <c r="T674" s="44"/>
      <c r="U674" s="44"/>
      <c r="V674" s="44"/>
      <c r="W674" s="44"/>
      <c r="X674" s="44"/>
      <c r="Y674" s="44"/>
      <c r="Z674" s="44"/>
    </row>
    <row r="675" spans="1:26" ht="12.75" customHeight="1">
      <c r="A675" s="44"/>
      <c r="B675" s="44"/>
      <c r="C675" s="44"/>
      <c r="D675" s="44"/>
      <c r="E675" s="44"/>
      <c r="F675" s="44"/>
      <c r="G675" s="44"/>
      <c r="H675" s="44"/>
      <c r="I675" s="44"/>
      <c r="J675" s="44"/>
      <c r="K675" s="44"/>
      <c r="L675" s="44"/>
      <c r="M675" s="44"/>
      <c r="N675" s="44"/>
      <c r="O675" s="44"/>
      <c r="P675" s="44"/>
      <c r="Q675" s="44"/>
      <c r="R675" s="44"/>
      <c r="S675" s="44"/>
      <c r="T675" s="44"/>
      <c r="U675" s="44"/>
      <c r="V675" s="44"/>
      <c r="W675" s="44"/>
      <c r="X675" s="44"/>
      <c r="Y675" s="44"/>
      <c r="Z675" s="44"/>
    </row>
    <row r="676" spans="1:26" ht="12.75" customHeight="1">
      <c r="A676" s="44"/>
      <c r="B676" s="44"/>
      <c r="C676" s="44"/>
      <c r="D676" s="44"/>
      <c r="E676" s="44"/>
      <c r="F676" s="44"/>
      <c r="G676" s="44"/>
      <c r="H676" s="44"/>
      <c r="I676" s="44"/>
      <c r="J676" s="44"/>
      <c r="K676" s="44"/>
      <c r="L676" s="44"/>
      <c r="M676" s="44"/>
      <c r="N676" s="44"/>
      <c r="O676" s="44"/>
      <c r="P676" s="44"/>
      <c r="Q676" s="44"/>
      <c r="R676" s="44"/>
      <c r="S676" s="44"/>
      <c r="T676" s="44"/>
      <c r="U676" s="44"/>
      <c r="V676" s="44"/>
      <c r="W676" s="44"/>
      <c r="X676" s="44"/>
      <c r="Y676" s="44"/>
      <c r="Z676" s="44"/>
    </row>
    <row r="677" spans="1:26" ht="12.75" customHeight="1">
      <c r="A677" s="44"/>
      <c r="B677" s="44"/>
      <c r="C677" s="44"/>
      <c r="D677" s="44"/>
      <c r="E677" s="44"/>
      <c r="F677" s="44"/>
      <c r="G677" s="44"/>
      <c r="H677" s="44"/>
      <c r="I677" s="44"/>
      <c r="J677" s="44"/>
      <c r="K677" s="44"/>
      <c r="L677" s="44"/>
      <c r="M677" s="44"/>
      <c r="N677" s="44"/>
      <c r="O677" s="44"/>
      <c r="P677" s="44"/>
      <c r="Q677" s="44"/>
      <c r="R677" s="44"/>
      <c r="S677" s="44"/>
      <c r="T677" s="44"/>
      <c r="U677" s="44"/>
      <c r="V677" s="44"/>
      <c r="W677" s="44"/>
      <c r="X677" s="44"/>
      <c r="Y677" s="44"/>
      <c r="Z677" s="44"/>
    </row>
    <row r="678" spans="1:26" ht="12.75" customHeight="1">
      <c r="A678" s="44"/>
      <c r="B678" s="44"/>
      <c r="C678" s="44"/>
      <c r="D678" s="44"/>
      <c r="E678" s="44"/>
      <c r="F678" s="44"/>
      <c r="G678" s="44"/>
      <c r="H678" s="44"/>
      <c r="I678" s="44"/>
      <c r="J678" s="44"/>
      <c r="K678" s="44"/>
      <c r="L678" s="44"/>
      <c r="M678" s="44"/>
      <c r="N678" s="44"/>
      <c r="O678" s="44"/>
      <c r="P678" s="44"/>
      <c r="Q678" s="44"/>
      <c r="R678" s="44"/>
      <c r="S678" s="44"/>
      <c r="T678" s="44"/>
      <c r="U678" s="44"/>
      <c r="V678" s="44"/>
      <c r="W678" s="44"/>
      <c r="X678" s="44"/>
      <c r="Y678" s="44"/>
      <c r="Z678" s="44"/>
    </row>
    <row r="679" spans="1:26" ht="12.75" customHeight="1">
      <c r="A679" s="44"/>
      <c r="B679" s="44"/>
      <c r="C679" s="44"/>
      <c r="D679" s="44"/>
      <c r="E679" s="44"/>
      <c r="F679" s="44"/>
      <c r="G679" s="44"/>
      <c r="H679" s="44"/>
      <c r="I679" s="44"/>
      <c r="J679" s="44"/>
      <c r="K679" s="44"/>
      <c r="L679" s="44"/>
      <c r="M679" s="44"/>
      <c r="N679" s="44"/>
      <c r="O679" s="44"/>
      <c r="P679" s="44"/>
      <c r="Q679" s="44"/>
      <c r="R679" s="44"/>
      <c r="S679" s="44"/>
      <c r="T679" s="44"/>
      <c r="U679" s="44"/>
      <c r="V679" s="44"/>
      <c r="W679" s="44"/>
      <c r="X679" s="44"/>
      <c r="Y679" s="44"/>
      <c r="Z679" s="44"/>
    </row>
    <row r="680" spans="1:26" ht="12.75" customHeight="1">
      <c r="A680" s="44"/>
      <c r="B680" s="44"/>
      <c r="C680" s="44"/>
      <c r="D680" s="44"/>
      <c r="E680" s="44"/>
      <c r="F680" s="44"/>
      <c r="G680" s="44"/>
      <c r="H680" s="44"/>
      <c r="I680" s="44"/>
      <c r="J680" s="44"/>
      <c r="K680" s="44"/>
      <c r="L680" s="44"/>
      <c r="M680" s="44"/>
      <c r="N680" s="44"/>
      <c r="O680" s="44"/>
      <c r="P680" s="44"/>
      <c r="Q680" s="44"/>
      <c r="R680" s="44"/>
      <c r="S680" s="44"/>
      <c r="T680" s="44"/>
      <c r="U680" s="44"/>
      <c r="V680" s="44"/>
      <c r="W680" s="44"/>
      <c r="X680" s="44"/>
      <c r="Y680" s="44"/>
      <c r="Z680" s="44"/>
    </row>
    <row r="681" spans="1:26" ht="12.75" customHeight="1">
      <c r="A681" s="44"/>
      <c r="B681" s="44"/>
      <c r="C681" s="44"/>
      <c r="D681" s="44"/>
      <c r="E681" s="44"/>
      <c r="F681" s="44"/>
      <c r="G681" s="44"/>
      <c r="H681" s="44"/>
      <c r="I681" s="44"/>
      <c r="J681" s="44"/>
      <c r="K681" s="44"/>
      <c r="L681" s="44"/>
      <c r="M681" s="44"/>
      <c r="N681" s="44"/>
      <c r="O681" s="44"/>
      <c r="P681" s="44"/>
      <c r="Q681" s="44"/>
      <c r="R681" s="44"/>
      <c r="S681" s="44"/>
      <c r="T681" s="44"/>
      <c r="U681" s="44"/>
      <c r="V681" s="44"/>
      <c r="W681" s="44"/>
      <c r="X681" s="44"/>
      <c r="Y681" s="44"/>
      <c r="Z681" s="44"/>
    </row>
    <row r="682" spans="1:26" ht="12.75" customHeight="1">
      <c r="A682" s="44"/>
      <c r="B682" s="44"/>
      <c r="C682" s="44"/>
      <c r="D682" s="44"/>
      <c r="E682" s="44"/>
      <c r="F682" s="44"/>
      <c r="G682" s="44"/>
      <c r="H682" s="44"/>
      <c r="I682" s="44"/>
      <c r="J682" s="44"/>
      <c r="K682" s="44"/>
      <c r="L682" s="44"/>
      <c r="M682" s="44"/>
      <c r="N682" s="44"/>
      <c r="O682" s="44"/>
      <c r="P682" s="44"/>
      <c r="Q682" s="44"/>
      <c r="R682" s="44"/>
      <c r="S682" s="44"/>
      <c r="T682" s="44"/>
      <c r="U682" s="44"/>
      <c r="V682" s="44"/>
      <c r="W682" s="44"/>
      <c r="X682" s="44"/>
      <c r="Y682" s="44"/>
      <c r="Z682" s="44"/>
    </row>
    <row r="683" spans="1:26" ht="12.75" customHeight="1">
      <c r="A683" s="44"/>
      <c r="B683" s="44"/>
      <c r="C683" s="44"/>
      <c r="D683" s="44"/>
      <c r="E683" s="44"/>
      <c r="F683" s="44"/>
      <c r="G683" s="44"/>
      <c r="H683" s="44"/>
      <c r="I683" s="44"/>
      <c r="J683" s="44"/>
      <c r="K683" s="44"/>
      <c r="L683" s="44"/>
      <c r="M683" s="44"/>
      <c r="N683" s="44"/>
      <c r="O683" s="44"/>
      <c r="P683" s="44"/>
      <c r="Q683" s="44"/>
      <c r="R683" s="44"/>
      <c r="S683" s="44"/>
      <c r="T683" s="44"/>
      <c r="U683" s="44"/>
      <c r="V683" s="44"/>
      <c r="W683" s="44"/>
      <c r="X683" s="44"/>
      <c r="Y683" s="44"/>
      <c r="Z683" s="44"/>
    </row>
    <row r="684" spans="1:26" ht="12.75" customHeight="1">
      <c r="A684" s="44"/>
      <c r="B684" s="44"/>
      <c r="C684" s="44"/>
      <c r="D684" s="44"/>
      <c r="E684" s="44"/>
      <c r="F684" s="44"/>
      <c r="G684" s="44"/>
      <c r="H684" s="44"/>
      <c r="I684" s="44"/>
      <c r="J684" s="44"/>
      <c r="K684" s="44"/>
      <c r="L684" s="44"/>
      <c r="M684" s="44"/>
      <c r="N684" s="44"/>
      <c r="O684" s="44"/>
      <c r="P684" s="44"/>
      <c r="Q684" s="44"/>
      <c r="R684" s="44"/>
      <c r="S684" s="44"/>
      <c r="T684" s="44"/>
      <c r="U684" s="44"/>
      <c r="V684" s="44"/>
      <c r="W684" s="44"/>
      <c r="X684" s="44"/>
      <c r="Y684" s="44"/>
      <c r="Z684" s="44"/>
    </row>
    <row r="685" spans="1:26" ht="12.75" customHeight="1">
      <c r="A685" s="44"/>
      <c r="B685" s="44"/>
      <c r="C685" s="44"/>
      <c r="D685" s="44"/>
      <c r="E685" s="44"/>
      <c r="F685" s="44"/>
      <c r="G685" s="44"/>
      <c r="H685" s="44"/>
      <c r="I685" s="44"/>
      <c r="J685" s="44"/>
      <c r="K685" s="44"/>
      <c r="L685" s="44"/>
      <c r="M685" s="44"/>
      <c r="N685" s="44"/>
      <c r="O685" s="44"/>
      <c r="P685" s="44"/>
      <c r="Q685" s="44"/>
      <c r="R685" s="44"/>
      <c r="S685" s="44"/>
      <c r="T685" s="44"/>
      <c r="U685" s="44"/>
      <c r="V685" s="44"/>
      <c r="W685" s="44"/>
      <c r="X685" s="44"/>
      <c r="Y685" s="44"/>
      <c r="Z685" s="44"/>
    </row>
    <row r="686" spans="1:26" ht="12.75" customHeight="1">
      <c r="A686" s="44"/>
      <c r="B686" s="44"/>
      <c r="C686" s="44"/>
      <c r="D686" s="44"/>
      <c r="E686" s="44"/>
      <c r="F686" s="44"/>
      <c r="G686" s="44"/>
      <c r="H686" s="44"/>
      <c r="I686" s="44"/>
      <c r="J686" s="44"/>
      <c r="K686" s="44"/>
      <c r="L686" s="44"/>
      <c r="M686" s="44"/>
      <c r="N686" s="44"/>
      <c r="O686" s="44"/>
      <c r="P686" s="44"/>
      <c r="Q686" s="44"/>
      <c r="R686" s="44"/>
      <c r="S686" s="44"/>
      <c r="T686" s="44"/>
      <c r="U686" s="44"/>
      <c r="V686" s="44"/>
      <c r="W686" s="44"/>
      <c r="X686" s="44"/>
      <c r="Y686" s="44"/>
      <c r="Z686" s="44"/>
    </row>
    <row r="687" spans="1:26" ht="12.75" customHeight="1">
      <c r="A687" s="44"/>
      <c r="B687" s="44"/>
      <c r="C687" s="44"/>
      <c r="D687" s="44"/>
      <c r="E687" s="44"/>
      <c r="F687" s="44"/>
      <c r="G687" s="44"/>
      <c r="H687" s="44"/>
      <c r="I687" s="44"/>
      <c r="J687" s="44"/>
      <c r="K687" s="44"/>
      <c r="L687" s="44"/>
      <c r="M687" s="44"/>
      <c r="N687" s="44"/>
      <c r="O687" s="44"/>
      <c r="P687" s="44"/>
      <c r="Q687" s="44"/>
      <c r="R687" s="44"/>
      <c r="S687" s="44"/>
      <c r="T687" s="44"/>
      <c r="U687" s="44"/>
      <c r="V687" s="44"/>
      <c r="W687" s="44"/>
      <c r="X687" s="44"/>
      <c r="Y687" s="44"/>
      <c r="Z687" s="44"/>
    </row>
    <row r="688" spans="1:26" ht="12.75" customHeight="1">
      <c r="A688" s="44"/>
      <c r="B688" s="44"/>
      <c r="C688" s="44"/>
      <c r="D688" s="44"/>
      <c r="E688" s="44"/>
      <c r="F688" s="44"/>
      <c r="G688" s="44"/>
      <c r="H688" s="44"/>
      <c r="I688" s="44"/>
      <c r="J688" s="44"/>
      <c r="K688" s="44"/>
      <c r="L688" s="44"/>
      <c r="M688" s="44"/>
      <c r="N688" s="44"/>
      <c r="O688" s="44"/>
      <c r="P688" s="44"/>
      <c r="Q688" s="44"/>
      <c r="R688" s="44"/>
      <c r="S688" s="44"/>
      <c r="T688" s="44"/>
      <c r="U688" s="44"/>
      <c r="V688" s="44"/>
      <c r="W688" s="44"/>
      <c r="X688" s="44"/>
      <c r="Y688" s="44"/>
      <c r="Z688" s="44"/>
    </row>
    <row r="689" spans="1:26" ht="12.75" customHeight="1">
      <c r="A689" s="44"/>
      <c r="B689" s="44"/>
      <c r="C689" s="44"/>
      <c r="D689" s="44"/>
      <c r="E689" s="44"/>
      <c r="F689" s="44"/>
      <c r="G689" s="44"/>
      <c r="H689" s="44"/>
      <c r="I689" s="44"/>
      <c r="J689" s="44"/>
      <c r="K689" s="44"/>
      <c r="L689" s="44"/>
      <c r="M689" s="44"/>
      <c r="N689" s="44"/>
      <c r="O689" s="44"/>
      <c r="P689" s="44"/>
      <c r="Q689" s="44"/>
      <c r="R689" s="44"/>
      <c r="S689" s="44"/>
      <c r="T689" s="44"/>
      <c r="U689" s="44"/>
      <c r="V689" s="44"/>
      <c r="W689" s="44"/>
      <c r="X689" s="44"/>
      <c r="Y689" s="44"/>
      <c r="Z689" s="44"/>
    </row>
    <row r="690" spans="1:26" ht="12.75" customHeight="1">
      <c r="A690" s="44"/>
      <c r="B690" s="44"/>
      <c r="C690" s="44"/>
      <c r="D690" s="44"/>
      <c r="E690" s="44"/>
      <c r="F690" s="44"/>
      <c r="G690" s="44"/>
      <c r="H690" s="44"/>
      <c r="I690" s="44"/>
      <c r="J690" s="44"/>
      <c r="K690" s="44"/>
      <c r="L690" s="44"/>
      <c r="M690" s="44"/>
      <c r="N690" s="44"/>
      <c r="O690" s="44"/>
      <c r="P690" s="44"/>
      <c r="Q690" s="44"/>
      <c r="R690" s="44"/>
      <c r="S690" s="44"/>
      <c r="T690" s="44"/>
      <c r="U690" s="44"/>
      <c r="V690" s="44"/>
      <c r="W690" s="44"/>
      <c r="X690" s="44"/>
      <c r="Y690" s="44"/>
      <c r="Z690" s="44"/>
    </row>
    <row r="691" spans="1:26" ht="12.75" customHeight="1">
      <c r="A691" s="44"/>
      <c r="B691" s="44"/>
      <c r="C691" s="44"/>
      <c r="D691" s="44"/>
      <c r="E691" s="44"/>
      <c r="F691" s="44"/>
      <c r="G691" s="44"/>
      <c r="H691" s="44"/>
      <c r="I691" s="44"/>
      <c r="J691" s="44"/>
      <c r="K691" s="44"/>
      <c r="L691" s="44"/>
      <c r="M691" s="44"/>
      <c r="N691" s="44"/>
      <c r="O691" s="44"/>
      <c r="P691" s="44"/>
      <c r="Q691" s="44"/>
      <c r="R691" s="44"/>
      <c r="S691" s="44"/>
      <c r="T691" s="44"/>
      <c r="U691" s="44"/>
      <c r="V691" s="44"/>
      <c r="W691" s="44"/>
      <c r="X691" s="44"/>
      <c r="Y691" s="44"/>
      <c r="Z691" s="44"/>
    </row>
    <row r="692" spans="1:26" ht="12.75" customHeight="1">
      <c r="A692" s="44"/>
      <c r="B692" s="44"/>
      <c r="C692" s="44"/>
      <c r="D692" s="44"/>
      <c r="E692" s="44"/>
      <c r="F692" s="44"/>
      <c r="G692" s="44"/>
      <c r="H692" s="44"/>
      <c r="I692" s="44"/>
      <c r="J692" s="44"/>
      <c r="K692" s="44"/>
      <c r="L692" s="44"/>
      <c r="M692" s="44"/>
      <c r="N692" s="44"/>
      <c r="O692" s="44"/>
      <c r="P692" s="44"/>
      <c r="Q692" s="44"/>
      <c r="R692" s="44"/>
      <c r="S692" s="44"/>
      <c r="T692" s="44"/>
      <c r="U692" s="44"/>
      <c r="V692" s="44"/>
      <c r="W692" s="44"/>
      <c r="X692" s="44"/>
      <c r="Y692" s="44"/>
      <c r="Z692" s="44"/>
    </row>
    <row r="693" spans="1:26" ht="12.75" customHeight="1">
      <c r="A693" s="44"/>
      <c r="B693" s="44"/>
      <c r="C693" s="44"/>
      <c r="D693" s="44"/>
      <c r="E693" s="44"/>
      <c r="F693" s="44"/>
      <c r="G693" s="44"/>
      <c r="H693" s="44"/>
      <c r="I693" s="44"/>
      <c r="J693" s="44"/>
      <c r="K693" s="44"/>
      <c r="L693" s="44"/>
      <c r="M693" s="44"/>
      <c r="N693" s="44"/>
      <c r="O693" s="44"/>
      <c r="P693" s="44"/>
      <c r="Q693" s="44"/>
      <c r="R693" s="44"/>
      <c r="S693" s="44"/>
      <c r="T693" s="44"/>
      <c r="U693" s="44"/>
      <c r="V693" s="44"/>
      <c r="W693" s="44"/>
      <c r="X693" s="44"/>
      <c r="Y693" s="44"/>
      <c r="Z693" s="44"/>
    </row>
    <row r="694" spans="1:26" ht="12.75" customHeight="1">
      <c r="A694" s="44"/>
      <c r="B694" s="44"/>
      <c r="C694" s="44"/>
      <c r="D694" s="44"/>
      <c r="E694" s="44"/>
      <c r="F694" s="44"/>
      <c r="G694" s="44"/>
      <c r="H694" s="44"/>
      <c r="I694" s="44"/>
      <c r="J694" s="44"/>
      <c r="K694" s="44"/>
      <c r="L694" s="44"/>
      <c r="M694" s="44"/>
      <c r="N694" s="44"/>
      <c r="O694" s="44"/>
      <c r="P694" s="44"/>
      <c r="Q694" s="44"/>
      <c r="R694" s="44"/>
      <c r="S694" s="44"/>
      <c r="T694" s="44"/>
      <c r="U694" s="44"/>
      <c r="V694" s="44"/>
      <c r="W694" s="44"/>
      <c r="X694" s="44"/>
      <c r="Y694" s="44"/>
      <c r="Z694" s="44"/>
    </row>
    <row r="695" spans="1:26" ht="12.75" customHeight="1">
      <c r="A695" s="44"/>
      <c r="B695" s="44"/>
      <c r="C695" s="44"/>
      <c r="D695" s="44"/>
      <c r="E695" s="44"/>
      <c r="F695" s="44"/>
      <c r="G695" s="44"/>
      <c r="H695" s="44"/>
      <c r="I695" s="44"/>
      <c r="J695" s="44"/>
      <c r="K695" s="44"/>
      <c r="L695" s="44"/>
      <c r="M695" s="44"/>
      <c r="N695" s="44"/>
      <c r="O695" s="44"/>
      <c r="P695" s="44"/>
      <c r="Q695" s="44"/>
      <c r="R695" s="44"/>
      <c r="S695" s="44"/>
      <c r="T695" s="44"/>
      <c r="U695" s="44"/>
      <c r="V695" s="44"/>
      <c r="W695" s="44"/>
      <c r="X695" s="44"/>
      <c r="Y695" s="44"/>
      <c r="Z695" s="44"/>
    </row>
    <row r="696" spans="1:26" ht="12.75" customHeight="1">
      <c r="A696" s="44"/>
      <c r="B696" s="44"/>
      <c r="C696" s="44"/>
      <c r="D696" s="44"/>
      <c r="E696" s="44"/>
      <c r="F696" s="44"/>
      <c r="G696" s="44"/>
      <c r="H696" s="44"/>
      <c r="I696" s="44"/>
      <c r="J696" s="44"/>
      <c r="K696" s="44"/>
      <c r="L696" s="44"/>
      <c r="M696" s="44"/>
      <c r="N696" s="44"/>
      <c r="O696" s="44"/>
      <c r="P696" s="44"/>
      <c r="Q696" s="44"/>
      <c r="R696" s="44"/>
      <c r="S696" s="44"/>
      <c r="T696" s="44"/>
      <c r="U696" s="44"/>
      <c r="V696" s="44"/>
      <c r="W696" s="44"/>
      <c r="X696" s="44"/>
      <c r="Y696" s="44"/>
      <c r="Z696" s="44"/>
    </row>
    <row r="697" spans="1:26" ht="12.75" customHeight="1">
      <c r="A697" s="44"/>
      <c r="B697" s="44"/>
      <c r="C697" s="44"/>
      <c r="D697" s="44"/>
      <c r="E697" s="44"/>
      <c r="F697" s="44"/>
      <c r="G697" s="44"/>
      <c r="H697" s="44"/>
      <c r="I697" s="44"/>
      <c r="J697" s="44"/>
      <c r="K697" s="44"/>
      <c r="L697" s="44"/>
      <c r="M697" s="44"/>
      <c r="N697" s="44"/>
      <c r="O697" s="44"/>
      <c r="P697" s="44"/>
      <c r="Q697" s="44"/>
      <c r="R697" s="44"/>
      <c r="S697" s="44"/>
      <c r="T697" s="44"/>
      <c r="U697" s="44"/>
      <c r="V697" s="44"/>
      <c r="W697" s="44"/>
      <c r="X697" s="44"/>
      <c r="Y697" s="44"/>
      <c r="Z697" s="44"/>
    </row>
    <row r="698" spans="1:26" ht="12.75" customHeight="1">
      <c r="A698" s="44"/>
      <c r="B698" s="44"/>
      <c r="C698" s="44"/>
      <c r="D698" s="44"/>
      <c r="E698" s="44"/>
      <c r="F698" s="44"/>
      <c r="G698" s="44"/>
      <c r="H698" s="44"/>
      <c r="I698" s="44"/>
      <c r="J698" s="44"/>
      <c r="K698" s="44"/>
      <c r="L698" s="44"/>
      <c r="M698" s="44"/>
      <c r="N698" s="44"/>
      <c r="O698" s="44"/>
      <c r="P698" s="44"/>
      <c r="Q698" s="44"/>
      <c r="R698" s="44"/>
      <c r="S698" s="44"/>
      <c r="T698" s="44"/>
      <c r="U698" s="44"/>
      <c r="V698" s="44"/>
      <c r="W698" s="44"/>
      <c r="X698" s="44"/>
      <c r="Y698" s="44"/>
      <c r="Z698" s="44"/>
    </row>
    <row r="699" spans="1:26" ht="12.75" customHeight="1">
      <c r="A699" s="44"/>
      <c r="B699" s="44"/>
      <c r="C699" s="44"/>
      <c r="D699" s="44"/>
      <c r="E699" s="44"/>
      <c r="F699" s="44"/>
      <c r="G699" s="44"/>
      <c r="H699" s="44"/>
      <c r="I699" s="44"/>
      <c r="J699" s="44"/>
      <c r="K699" s="44"/>
      <c r="L699" s="44"/>
      <c r="M699" s="44"/>
      <c r="N699" s="44"/>
      <c r="O699" s="44"/>
      <c r="P699" s="44"/>
      <c r="Q699" s="44"/>
      <c r="R699" s="44"/>
      <c r="S699" s="44"/>
      <c r="T699" s="44"/>
      <c r="U699" s="44"/>
      <c r="V699" s="44"/>
      <c r="W699" s="44"/>
      <c r="X699" s="44"/>
      <c r="Y699" s="44"/>
      <c r="Z699" s="44"/>
    </row>
    <row r="700" spans="1:26" ht="12.75" customHeight="1">
      <c r="A700" s="44"/>
      <c r="B700" s="44"/>
      <c r="C700" s="44"/>
      <c r="D700" s="44"/>
      <c r="E700" s="44"/>
      <c r="F700" s="44"/>
      <c r="G700" s="44"/>
      <c r="H700" s="44"/>
      <c r="I700" s="44"/>
      <c r="J700" s="44"/>
      <c r="K700" s="44"/>
      <c r="L700" s="44"/>
      <c r="M700" s="44"/>
      <c r="N700" s="44"/>
      <c r="O700" s="44"/>
      <c r="P700" s="44"/>
      <c r="Q700" s="44"/>
      <c r="R700" s="44"/>
      <c r="S700" s="44"/>
      <c r="T700" s="44"/>
      <c r="U700" s="44"/>
      <c r="V700" s="44"/>
      <c r="W700" s="44"/>
      <c r="X700" s="44"/>
      <c r="Y700" s="44"/>
      <c r="Z700" s="44"/>
    </row>
    <row r="701" spans="1:26" ht="12.75" customHeight="1">
      <c r="A701" s="44"/>
      <c r="B701" s="44"/>
      <c r="C701" s="44"/>
      <c r="D701" s="44"/>
      <c r="E701" s="44"/>
      <c r="F701" s="44"/>
      <c r="G701" s="44"/>
      <c r="H701" s="44"/>
      <c r="I701" s="44"/>
      <c r="J701" s="44"/>
      <c r="K701" s="44"/>
      <c r="L701" s="44"/>
      <c r="M701" s="44"/>
      <c r="N701" s="44"/>
      <c r="O701" s="44"/>
      <c r="P701" s="44"/>
      <c r="Q701" s="44"/>
      <c r="R701" s="44"/>
      <c r="S701" s="44"/>
      <c r="T701" s="44"/>
      <c r="U701" s="44"/>
      <c r="V701" s="44"/>
      <c r="W701" s="44"/>
      <c r="X701" s="44"/>
      <c r="Y701" s="44"/>
      <c r="Z701" s="44"/>
    </row>
    <row r="702" spans="1:26" ht="12.75" customHeight="1">
      <c r="A702" s="44"/>
      <c r="B702" s="44"/>
      <c r="C702" s="44"/>
      <c r="D702" s="44"/>
      <c r="E702" s="44"/>
      <c r="F702" s="44"/>
      <c r="G702" s="44"/>
      <c r="H702" s="44"/>
      <c r="I702" s="44"/>
      <c r="J702" s="44"/>
      <c r="K702" s="44"/>
      <c r="L702" s="44"/>
      <c r="M702" s="44"/>
      <c r="N702" s="44"/>
      <c r="O702" s="44"/>
      <c r="P702" s="44"/>
      <c r="Q702" s="44"/>
      <c r="R702" s="44"/>
      <c r="S702" s="44"/>
      <c r="T702" s="44"/>
      <c r="U702" s="44"/>
      <c r="V702" s="44"/>
      <c r="W702" s="44"/>
      <c r="X702" s="44"/>
      <c r="Y702" s="44"/>
      <c r="Z702" s="44"/>
    </row>
    <row r="703" spans="1:26" ht="12.75" customHeight="1">
      <c r="A703" s="44"/>
      <c r="B703" s="44"/>
      <c r="C703" s="44"/>
      <c r="D703" s="44"/>
      <c r="E703" s="44"/>
      <c r="F703" s="44"/>
      <c r="G703" s="44"/>
      <c r="H703" s="44"/>
      <c r="I703" s="44"/>
      <c r="J703" s="44"/>
      <c r="K703" s="44"/>
      <c r="L703" s="44"/>
      <c r="M703" s="44"/>
      <c r="N703" s="44"/>
      <c r="O703" s="44"/>
      <c r="P703" s="44"/>
      <c r="Q703" s="44"/>
      <c r="R703" s="44"/>
      <c r="S703" s="44"/>
      <c r="T703" s="44"/>
      <c r="U703" s="44"/>
      <c r="V703" s="44"/>
      <c r="W703" s="44"/>
      <c r="X703" s="44"/>
      <c r="Y703" s="44"/>
      <c r="Z703" s="44"/>
    </row>
    <row r="704" spans="1:26" ht="12.75" customHeight="1">
      <c r="A704" s="44"/>
      <c r="B704" s="44"/>
      <c r="C704" s="44"/>
      <c r="D704" s="44"/>
      <c r="E704" s="44"/>
      <c r="F704" s="44"/>
      <c r="G704" s="44"/>
      <c r="H704" s="44"/>
      <c r="I704" s="44"/>
      <c r="J704" s="44"/>
      <c r="K704" s="44"/>
      <c r="L704" s="44"/>
      <c r="M704" s="44"/>
      <c r="N704" s="44"/>
      <c r="O704" s="44"/>
      <c r="P704" s="44"/>
      <c r="Q704" s="44"/>
      <c r="R704" s="44"/>
      <c r="S704" s="44"/>
      <c r="T704" s="44"/>
      <c r="U704" s="44"/>
      <c r="V704" s="44"/>
      <c r="W704" s="44"/>
      <c r="X704" s="44"/>
      <c r="Y704" s="44"/>
      <c r="Z704" s="44"/>
    </row>
    <row r="705" spans="1:26" ht="12.75" customHeight="1">
      <c r="A705" s="44"/>
      <c r="B705" s="44"/>
      <c r="C705" s="44"/>
      <c r="D705" s="44"/>
      <c r="E705" s="44"/>
      <c r="F705" s="44"/>
      <c r="G705" s="44"/>
      <c r="H705" s="44"/>
      <c r="I705" s="44"/>
      <c r="J705" s="44"/>
      <c r="K705" s="44"/>
      <c r="L705" s="44"/>
      <c r="M705" s="44"/>
      <c r="N705" s="44"/>
      <c r="O705" s="44"/>
      <c r="P705" s="44"/>
      <c r="Q705" s="44"/>
      <c r="R705" s="44"/>
      <c r="S705" s="44"/>
      <c r="T705" s="44"/>
      <c r="U705" s="44"/>
      <c r="V705" s="44"/>
      <c r="W705" s="44"/>
      <c r="X705" s="44"/>
      <c r="Y705" s="44"/>
      <c r="Z705" s="44"/>
    </row>
    <row r="706" spans="1:26" ht="12.75" customHeight="1">
      <c r="A706" s="44"/>
      <c r="B706" s="44"/>
      <c r="C706" s="44"/>
      <c r="D706" s="44"/>
      <c r="E706" s="44"/>
      <c r="F706" s="44"/>
      <c r="G706" s="44"/>
      <c r="H706" s="44"/>
      <c r="I706" s="44"/>
      <c r="J706" s="44"/>
      <c r="K706" s="44"/>
      <c r="L706" s="44"/>
      <c r="M706" s="44"/>
      <c r="N706" s="44"/>
      <c r="O706" s="44"/>
      <c r="P706" s="44"/>
      <c r="Q706" s="44"/>
      <c r="R706" s="44"/>
      <c r="S706" s="44"/>
      <c r="T706" s="44"/>
      <c r="U706" s="44"/>
      <c r="V706" s="44"/>
      <c r="W706" s="44"/>
      <c r="X706" s="44"/>
      <c r="Y706" s="44"/>
      <c r="Z706" s="44"/>
    </row>
    <row r="707" spans="1:26" ht="12.75" customHeight="1">
      <c r="A707" s="44"/>
      <c r="B707" s="44"/>
      <c r="C707" s="44"/>
      <c r="D707" s="44"/>
      <c r="E707" s="44"/>
      <c r="F707" s="44"/>
      <c r="G707" s="44"/>
      <c r="H707" s="44"/>
      <c r="I707" s="44"/>
      <c r="J707" s="44"/>
      <c r="K707" s="44"/>
      <c r="L707" s="44"/>
      <c r="M707" s="44"/>
      <c r="N707" s="44"/>
      <c r="O707" s="44"/>
      <c r="P707" s="44"/>
      <c r="Q707" s="44"/>
      <c r="R707" s="44"/>
      <c r="S707" s="44"/>
      <c r="T707" s="44"/>
      <c r="U707" s="44"/>
      <c r="V707" s="44"/>
      <c r="W707" s="44"/>
      <c r="X707" s="44"/>
      <c r="Y707" s="44"/>
      <c r="Z707" s="44"/>
    </row>
    <row r="708" spans="1:26" ht="12.75" customHeight="1">
      <c r="A708" s="44"/>
      <c r="B708" s="44"/>
      <c r="C708" s="44"/>
      <c r="D708" s="44"/>
      <c r="E708" s="44"/>
      <c r="F708" s="44"/>
      <c r="G708" s="44"/>
      <c r="H708" s="44"/>
      <c r="I708" s="44"/>
      <c r="J708" s="44"/>
      <c r="K708" s="44"/>
      <c r="L708" s="44"/>
      <c r="M708" s="44"/>
      <c r="N708" s="44"/>
      <c r="O708" s="44"/>
      <c r="P708" s="44"/>
      <c r="Q708" s="44"/>
      <c r="R708" s="44"/>
      <c r="S708" s="44"/>
      <c r="T708" s="44"/>
      <c r="U708" s="44"/>
      <c r="V708" s="44"/>
      <c r="W708" s="44"/>
      <c r="X708" s="44"/>
      <c r="Y708" s="44"/>
      <c r="Z708" s="44"/>
    </row>
    <row r="709" spans="1:26" ht="12.75" customHeight="1">
      <c r="A709" s="44"/>
      <c r="B709" s="44"/>
      <c r="C709" s="44"/>
      <c r="D709" s="44"/>
      <c r="E709" s="44"/>
      <c r="F709" s="44"/>
      <c r="G709" s="44"/>
      <c r="H709" s="44"/>
      <c r="I709" s="44"/>
      <c r="J709" s="44"/>
      <c r="K709" s="44"/>
      <c r="L709" s="44"/>
      <c r="M709" s="44"/>
      <c r="N709" s="44"/>
      <c r="O709" s="44"/>
      <c r="P709" s="44"/>
      <c r="Q709" s="44"/>
      <c r="R709" s="44"/>
      <c r="S709" s="44"/>
      <c r="T709" s="44"/>
      <c r="U709" s="44"/>
      <c r="V709" s="44"/>
      <c r="W709" s="44"/>
      <c r="X709" s="44"/>
      <c r="Y709" s="44"/>
      <c r="Z709" s="44"/>
    </row>
    <row r="710" spans="1:26" ht="12.75" customHeight="1">
      <c r="A710" s="44"/>
      <c r="B710" s="44"/>
      <c r="C710" s="44"/>
      <c r="D710" s="44"/>
      <c r="E710" s="44"/>
      <c r="F710" s="44"/>
      <c r="G710" s="44"/>
      <c r="H710" s="44"/>
      <c r="I710" s="44"/>
      <c r="J710" s="44"/>
      <c r="K710" s="44"/>
      <c r="L710" s="44"/>
      <c r="M710" s="44"/>
      <c r="N710" s="44"/>
      <c r="O710" s="44"/>
      <c r="P710" s="44"/>
      <c r="Q710" s="44"/>
      <c r="R710" s="44"/>
      <c r="S710" s="44"/>
      <c r="T710" s="44"/>
      <c r="U710" s="44"/>
      <c r="V710" s="44"/>
      <c r="W710" s="44"/>
      <c r="X710" s="44"/>
      <c r="Y710" s="44"/>
      <c r="Z710" s="44"/>
    </row>
    <row r="711" spans="1:26" ht="12.75" customHeight="1">
      <c r="A711" s="44"/>
      <c r="B711" s="44"/>
      <c r="C711" s="44"/>
      <c r="D711" s="44"/>
      <c r="E711" s="44"/>
      <c r="F711" s="44"/>
      <c r="G711" s="44"/>
      <c r="H711" s="44"/>
      <c r="I711" s="44"/>
      <c r="J711" s="44"/>
      <c r="K711" s="44"/>
      <c r="L711" s="44"/>
      <c r="M711" s="44"/>
      <c r="N711" s="44"/>
      <c r="O711" s="44"/>
      <c r="P711" s="44"/>
      <c r="Q711" s="44"/>
      <c r="R711" s="44"/>
      <c r="S711" s="44"/>
      <c r="T711" s="44"/>
      <c r="U711" s="44"/>
      <c r="V711" s="44"/>
      <c r="W711" s="44"/>
      <c r="X711" s="44"/>
      <c r="Y711" s="44"/>
      <c r="Z711" s="44"/>
    </row>
    <row r="712" spans="1:26" ht="12.75" customHeight="1">
      <c r="A712" s="44"/>
      <c r="B712" s="44"/>
      <c r="C712" s="44"/>
      <c r="D712" s="44"/>
      <c r="E712" s="44"/>
      <c r="F712" s="44"/>
      <c r="G712" s="44"/>
      <c r="H712" s="44"/>
      <c r="I712" s="44"/>
      <c r="J712" s="44"/>
      <c r="K712" s="44"/>
      <c r="L712" s="44"/>
      <c r="M712" s="44"/>
      <c r="N712" s="44"/>
      <c r="O712" s="44"/>
      <c r="P712" s="44"/>
      <c r="Q712" s="44"/>
      <c r="R712" s="44"/>
      <c r="S712" s="44"/>
      <c r="T712" s="44"/>
      <c r="U712" s="44"/>
      <c r="V712" s="44"/>
      <c r="W712" s="44"/>
      <c r="X712" s="44"/>
      <c r="Y712" s="44"/>
      <c r="Z712" s="44"/>
    </row>
    <row r="713" spans="1:26" ht="12.75" customHeight="1">
      <c r="A713" s="44"/>
      <c r="B713" s="44"/>
      <c r="C713" s="44"/>
      <c r="D713" s="44"/>
      <c r="E713" s="44"/>
      <c r="F713" s="44"/>
      <c r="G713" s="44"/>
      <c r="H713" s="44"/>
      <c r="I713" s="44"/>
      <c r="J713" s="44"/>
      <c r="K713" s="44"/>
      <c r="L713" s="44"/>
      <c r="M713" s="44"/>
      <c r="N713" s="44"/>
      <c r="O713" s="44"/>
      <c r="P713" s="44"/>
      <c r="Q713" s="44"/>
      <c r="R713" s="44"/>
      <c r="S713" s="44"/>
      <c r="T713" s="44"/>
      <c r="U713" s="44"/>
      <c r="V713" s="44"/>
      <c r="W713" s="44"/>
      <c r="X713" s="44"/>
      <c r="Y713" s="44"/>
      <c r="Z713" s="44"/>
    </row>
    <row r="714" spans="1:26" ht="12.75" customHeight="1">
      <c r="A714" s="44"/>
      <c r="B714" s="44"/>
      <c r="C714" s="44"/>
      <c r="D714" s="44"/>
      <c r="E714" s="44"/>
      <c r="F714" s="44"/>
      <c r="G714" s="44"/>
      <c r="H714" s="44"/>
      <c r="I714" s="44"/>
      <c r="J714" s="44"/>
      <c r="K714" s="44"/>
      <c r="L714" s="44"/>
      <c r="M714" s="44"/>
      <c r="N714" s="44"/>
      <c r="O714" s="44"/>
      <c r="P714" s="44"/>
      <c r="Q714" s="44"/>
      <c r="R714" s="44"/>
      <c r="S714" s="44"/>
      <c r="T714" s="44"/>
      <c r="U714" s="44"/>
      <c r="V714" s="44"/>
      <c r="W714" s="44"/>
      <c r="X714" s="44"/>
      <c r="Y714" s="44"/>
      <c r="Z714" s="44"/>
    </row>
    <row r="715" spans="1:26" ht="12.75" customHeight="1">
      <c r="A715" s="44"/>
      <c r="B715" s="44"/>
      <c r="C715" s="44"/>
      <c r="D715" s="44"/>
      <c r="E715" s="44"/>
      <c r="F715" s="44"/>
      <c r="G715" s="44"/>
      <c r="H715" s="44"/>
      <c r="I715" s="44"/>
      <c r="J715" s="44"/>
      <c r="K715" s="44"/>
      <c r="L715" s="44"/>
      <c r="M715" s="44"/>
      <c r="N715" s="44"/>
      <c r="O715" s="44"/>
      <c r="P715" s="44"/>
      <c r="Q715" s="44"/>
      <c r="R715" s="44"/>
      <c r="S715" s="44"/>
      <c r="T715" s="44"/>
      <c r="U715" s="44"/>
      <c r="V715" s="44"/>
      <c r="W715" s="44"/>
      <c r="X715" s="44"/>
      <c r="Y715" s="44"/>
      <c r="Z715" s="44"/>
    </row>
    <row r="716" spans="1:26" ht="12.75" customHeight="1">
      <c r="A716" s="44"/>
      <c r="B716" s="44"/>
      <c r="C716" s="44"/>
      <c r="D716" s="44"/>
      <c r="E716" s="44"/>
      <c r="F716" s="44"/>
      <c r="G716" s="44"/>
      <c r="H716" s="44"/>
      <c r="I716" s="44"/>
      <c r="J716" s="44"/>
      <c r="K716" s="44"/>
      <c r="L716" s="44"/>
      <c r="M716" s="44"/>
      <c r="N716" s="44"/>
      <c r="O716" s="44"/>
      <c r="P716" s="44"/>
      <c r="Q716" s="44"/>
      <c r="R716" s="44"/>
      <c r="S716" s="44"/>
      <c r="T716" s="44"/>
      <c r="U716" s="44"/>
      <c r="V716" s="44"/>
      <c r="W716" s="44"/>
      <c r="X716" s="44"/>
      <c r="Y716" s="44"/>
      <c r="Z716" s="44"/>
    </row>
    <row r="717" spans="1:26" ht="12.75" customHeight="1">
      <c r="A717" s="44"/>
      <c r="B717" s="44"/>
      <c r="C717" s="44"/>
      <c r="D717" s="44"/>
      <c r="E717" s="44"/>
      <c r="F717" s="44"/>
      <c r="G717" s="44"/>
      <c r="H717" s="44"/>
      <c r="I717" s="44"/>
      <c r="J717" s="44"/>
      <c r="K717" s="44"/>
      <c r="L717" s="44"/>
      <c r="M717" s="44"/>
      <c r="N717" s="44"/>
      <c r="O717" s="44"/>
      <c r="P717" s="44"/>
      <c r="Q717" s="44"/>
      <c r="R717" s="44"/>
      <c r="S717" s="44"/>
      <c r="T717" s="44"/>
      <c r="U717" s="44"/>
      <c r="V717" s="44"/>
      <c r="W717" s="44"/>
      <c r="X717" s="44"/>
      <c r="Y717" s="44"/>
      <c r="Z717" s="44"/>
    </row>
    <row r="718" spans="1:26" ht="12.75" customHeight="1">
      <c r="A718" s="44"/>
      <c r="B718" s="44"/>
      <c r="C718" s="44"/>
      <c r="D718" s="44"/>
      <c r="E718" s="44"/>
      <c r="F718" s="44"/>
      <c r="G718" s="44"/>
      <c r="H718" s="44"/>
      <c r="I718" s="44"/>
      <c r="J718" s="44"/>
      <c r="K718" s="44"/>
      <c r="L718" s="44"/>
      <c r="M718" s="44"/>
      <c r="N718" s="44"/>
      <c r="O718" s="44"/>
      <c r="P718" s="44"/>
      <c r="Q718" s="44"/>
      <c r="R718" s="44"/>
      <c r="S718" s="44"/>
      <c r="T718" s="44"/>
      <c r="U718" s="44"/>
      <c r="V718" s="44"/>
      <c r="W718" s="44"/>
      <c r="X718" s="44"/>
      <c r="Y718" s="44"/>
      <c r="Z718" s="44"/>
    </row>
    <row r="719" spans="1:26" ht="12.75" customHeight="1">
      <c r="A719" s="44"/>
      <c r="B719" s="44"/>
      <c r="C719" s="44"/>
      <c r="D719" s="44"/>
      <c r="E719" s="44"/>
      <c r="F719" s="44"/>
      <c r="G719" s="44"/>
      <c r="H719" s="44"/>
      <c r="I719" s="44"/>
      <c r="J719" s="44"/>
      <c r="K719" s="44"/>
      <c r="L719" s="44"/>
      <c r="M719" s="44"/>
      <c r="N719" s="44"/>
      <c r="O719" s="44"/>
      <c r="P719" s="44"/>
      <c r="Q719" s="44"/>
      <c r="R719" s="44"/>
      <c r="S719" s="44"/>
      <c r="T719" s="44"/>
      <c r="U719" s="44"/>
      <c r="V719" s="44"/>
      <c r="W719" s="44"/>
      <c r="X719" s="44"/>
      <c r="Y719" s="44"/>
      <c r="Z719" s="44"/>
    </row>
    <row r="720" spans="1:26" ht="12.75" customHeight="1">
      <c r="A720" s="44"/>
      <c r="B720" s="44"/>
      <c r="C720" s="44"/>
      <c r="D720" s="44"/>
      <c r="E720" s="44"/>
      <c r="F720" s="44"/>
      <c r="G720" s="44"/>
      <c r="H720" s="44"/>
      <c r="I720" s="44"/>
      <c r="J720" s="44"/>
      <c r="K720" s="44"/>
      <c r="L720" s="44"/>
      <c r="M720" s="44"/>
      <c r="N720" s="44"/>
      <c r="O720" s="44"/>
      <c r="P720" s="44"/>
      <c r="Q720" s="44"/>
      <c r="R720" s="44"/>
      <c r="S720" s="44"/>
      <c r="T720" s="44"/>
      <c r="U720" s="44"/>
      <c r="V720" s="44"/>
      <c r="W720" s="44"/>
      <c r="X720" s="44"/>
      <c r="Y720" s="44"/>
      <c r="Z720" s="44"/>
    </row>
    <row r="721" spans="1:26" ht="12.75" customHeight="1">
      <c r="A721" s="44"/>
      <c r="B721" s="44"/>
      <c r="C721" s="44"/>
      <c r="D721" s="44"/>
      <c r="E721" s="44"/>
      <c r="F721" s="44"/>
      <c r="G721" s="44"/>
      <c r="H721" s="44"/>
      <c r="I721" s="44"/>
      <c r="J721" s="44"/>
      <c r="K721" s="44"/>
      <c r="L721" s="44"/>
      <c r="M721" s="44"/>
      <c r="N721" s="44"/>
      <c r="O721" s="44"/>
      <c r="P721" s="44"/>
      <c r="Q721" s="44"/>
      <c r="R721" s="44"/>
      <c r="S721" s="44"/>
      <c r="T721" s="44"/>
      <c r="U721" s="44"/>
      <c r="V721" s="44"/>
      <c r="W721" s="44"/>
      <c r="X721" s="44"/>
      <c r="Y721" s="44"/>
      <c r="Z721" s="44"/>
    </row>
    <row r="722" spans="1:26" ht="12.75" customHeight="1">
      <c r="A722" s="44"/>
      <c r="B722" s="44"/>
      <c r="C722" s="44"/>
      <c r="D722" s="44"/>
      <c r="E722" s="44"/>
      <c r="F722" s="44"/>
      <c r="G722" s="44"/>
      <c r="H722" s="44"/>
      <c r="I722" s="44"/>
      <c r="J722" s="44"/>
      <c r="K722" s="44"/>
      <c r="L722" s="44"/>
      <c r="M722" s="44"/>
      <c r="N722" s="44"/>
      <c r="O722" s="44"/>
      <c r="P722" s="44"/>
      <c r="Q722" s="44"/>
      <c r="R722" s="44"/>
      <c r="S722" s="44"/>
      <c r="T722" s="44"/>
      <c r="U722" s="44"/>
      <c r="V722" s="44"/>
      <c r="W722" s="44"/>
      <c r="X722" s="44"/>
      <c r="Y722" s="44"/>
      <c r="Z722" s="44"/>
    </row>
    <row r="723" spans="1:26" ht="12.75" customHeight="1">
      <c r="A723" s="44"/>
      <c r="B723" s="44"/>
      <c r="C723" s="44"/>
      <c r="D723" s="44"/>
      <c r="E723" s="44"/>
      <c r="F723" s="44"/>
      <c r="G723" s="44"/>
      <c r="H723" s="44"/>
      <c r="I723" s="44"/>
      <c r="J723" s="44"/>
      <c r="K723" s="44"/>
      <c r="L723" s="44"/>
      <c r="M723" s="44"/>
      <c r="N723" s="44"/>
      <c r="O723" s="44"/>
      <c r="P723" s="44"/>
      <c r="Q723" s="44"/>
      <c r="R723" s="44"/>
      <c r="S723" s="44"/>
      <c r="T723" s="44"/>
      <c r="U723" s="44"/>
      <c r="V723" s="44"/>
      <c r="W723" s="44"/>
      <c r="X723" s="44"/>
      <c r="Y723" s="44"/>
      <c r="Z723" s="44"/>
    </row>
    <row r="724" spans="1:26" ht="12.75" customHeight="1">
      <c r="A724" s="44"/>
      <c r="B724" s="44"/>
      <c r="C724" s="44"/>
      <c r="D724" s="44"/>
      <c r="E724" s="44"/>
      <c r="F724" s="44"/>
      <c r="G724" s="44"/>
      <c r="H724" s="44"/>
      <c r="I724" s="44"/>
      <c r="J724" s="44"/>
      <c r="K724" s="44"/>
      <c r="L724" s="44"/>
      <c r="M724" s="44"/>
      <c r="N724" s="44"/>
      <c r="O724" s="44"/>
      <c r="P724" s="44"/>
      <c r="Q724" s="44"/>
      <c r="R724" s="44"/>
      <c r="S724" s="44"/>
      <c r="T724" s="44"/>
      <c r="U724" s="44"/>
      <c r="V724" s="44"/>
      <c r="W724" s="44"/>
      <c r="X724" s="44"/>
      <c r="Y724" s="44"/>
      <c r="Z724" s="44"/>
    </row>
    <row r="725" spans="1:26" ht="12.75" customHeight="1">
      <c r="A725" s="44"/>
      <c r="B725" s="44"/>
      <c r="C725" s="44"/>
      <c r="D725" s="44"/>
      <c r="E725" s="44"/>
      <c r="F725" s="44"/>
      <c r="G725" s="44"/>
      <c r="H725" s="44"/>
      <c r="I725" s="44"/>
      <c r="J725" s="44"/>
      <c r="K725" s="44"/>
      <c r="L725" s="44"/>
      <c r="M725" s="44"/>
      <c r="N725" s="44"/>
      <c r="O725" s="44"/>
      <c r="P725" s="44"/>
      <c r="Q725" s="44"/>
      <c r="R725" s="44"/>
      <c r="S725" s="44"/>
      <c r="T725" s="44"/>
      <c r="U725" s="44"/>
      <c r="V725" s="44"/>
      <c r="W725" s="44"/>
      <c r="X725" s="44"/>
      <c r="Y725" s="44"/>
      <c r="Z725" s="44"/>
    </row>
    <row r="726" spans="1:26" ht="12.75" customHeight="1">
      <c r="A726" s="44"/>
      <c r="B726" s="44"/>
      <c r="C726" s="44"/>
      <c r="D726" s="44"/>
      <c r="E726" s="44"/>
      <c r="F726" s="44"/>
      <c r="G726" s="44"/>
      <c r="H726" s="44"/>
      <c r="I726" s="44"/>
      <c r="J726" s="44"/>
      <c r="K726" s="44"/>
      <c r="L726" s="44"/>
      <c r="M726" s="44"/>
      <c r="N726" s="44"/>
      <c r="O726" s="44"/>
      <c r="P726" s="44"/>
      <c r="Q726" s="44"/>
      <c r="R726" s="44"/>
      <c r="S726" s="44"/>
      <c r="T726" s="44"/>
      <c r="U726" s="44"/>
      <c r="V726" s="44"/>
      <c r="W726" s="44"/>
      <c r="X726" s="44"/>
      <c r="Y726" s="44"/>
      <c r="Z726" s="44"/>
    </row>
    <row r="727" spans="1:26" ht="12.75" customHeight="1">
      <c r="A727" s="44"/>
      <c r="B727" s="44"/>
      <c r="C727" s="44"/>
      <c r="D727" s="44"/>
      <c r="E727" s="44"/>
      <c r="F727" s="44"/>
      <c r="G727" s="44"/>
      <c r="H727" s="44"/>
      <c r="I727" s="44"/>
      <c r="J727" s="44"/>
      <c r="K727" s="44"/>
      <c r="L727" s="44"/>
      <c r="M727" s="44"/>
      <c r="N727" s="44"/>
      <c r="O727" s="44"/>
      <c r="P727" s="44"/>
      <c r="Q727" s="44"/>
      <c r="R727" s="44"/>
      <c r="S727" s="44"/>
      <c r="T727" s="44"/>
      <c r="U727" s="44"/>
      <c r="V727" s="44"/>
      <c r="W727" s="44"/>
      <c r="X727" s="44"/>
      <c r="Y727" s="44"/>
      <c r="Z727" s="44"/>
    </row>
    <row r="728" spans="1:26" ht="12.75" customHeight="1">
      <c r="A728" s="44"/>
      <c r="B728" s="44"/>
      <c r="C728" s="44"/>
      <c r="D728" s="44"/>
      <c r="E728" s="44"/>
      <c r="F728" s="44"/>
      <c r="G728" s="44"/>
      <c r="H728" s="44"/>
      <c r="I728" s="44"/>
      <c r="J728" s="44"/>
      <c r="K728" s="44"/>
      <c r="L728" s="44"/>
      <c r="M728" s="44"/>
      <c r="N728" s="44"/>
      <c r="O728" s="44"/>
      <c r="P728" s="44"/>
      <c r="Q728" s="44"/>
      <c r="R728" s="44"/>
      <c r="S728" s="44"/>
      <c r="T728" s="44"/>
      <c r="U728" s="44"/>
      <c r="V728" s="44"/>
      <c r="W728" s="44"/>
      <c r="X728" s="44"/>
      <c r="Y728" s="44"/>
      <c r="Z728" s="44"/>
    </row>
    <row r="729" spans="1:26" ht="12.75" customHeight="1">
      <c r="A729" s="44"/>
      <c r="B729" s="44"/>
      <c r="C729" s="44"/>
      <c r="D729" s="44"/>
      <c r="E729" s="44"/>
      <c r="F729" s="44"/>
      <c r="G729" s="44"/>
      <c r="H729" s="44"/>
      <c r="I729" s="44"/>
      <c r="J729" s="44"/>
      <c r="K729" s="44"/>
      <c r="L729" s="44"/>
      <c r="M729" s="44"/>
      <c r="N729" s="44"/>
      <c r="O729" s="44"/>
      <c r="P729" s="44"/>
      <c r="Q729" s="44"/>
      <c r="R729" s="44"/>
      <c r="S729" s="44"/>
      <c r="T729" s="44"/>
      <c r="U729" s="44"/>
      <c r="V729" s="44"/>
      <c r="W729" s="44"/>
      <c r="X729" s="44"/>
      <c r="Y729" s="44"/>
      <c r="Z729" s="44"/>
    </row>
    <row r="730" spans="1:26" ht="12.75" customHeight="1">
      <c r="A730" s="44"/>
      <c r="B730" s="44"/>
      <c r="C730" s="44"/>
      <c r="D730" s="44"/>
      <c r="E730" s="44"/>
      <c r="F730" s="44"/>
      <c r="G730" s="44"/>
      <c r="H730" s="44"/>
      <c r="I730" s="44"/>
      <c r="J730" s="44"/>
      <c r="K730" s="44"/>
      <c r="L730" s="44"/>
      <c r="M730" s="44"/>
      <c r="N730" s="44"/>
      <c r="O730" s="44"/>
      <c r="P730" s="44"/>
      <c r="Q730" s="44"/>
      <c r="R730" s="44"/>
      <c r="S730" s="44"/>
      <c r="T730" s="44"/>
      <c r="U730" s="44"/>
      <c r="V730" s="44"/>
      <c r="W730" s="44"/>
      <c r="X730" s="44"/>
      <c r="Y730" s="44"/>
      <c r="Z730" s="44"/>
    </row>
    <row r="731" spans="1:26" ht="12.75" customHeight="1">
      <c r="A731" s="44"/>
      <c r="B731" s="44"/>
      <c r="C731" s="44"/>
      <c r="D731" s="44"/>
      <c r="E731" s="44"/>
      <c r="F731" s="44"/>
      <c r="G731" s="44"/>
      <c r="H731" s="44"/>
      <c r="I731" s="44"/>
      <c r="J731" s="44"/>
      <c r="K731" s="44"/>
      <c r="L731" s="44"/>
      <c r="M731" s="44"/>
      <c r="N731" s="44"/>
      <c r="O731" s="44"/>
      <c r="P731" s="44"/>
      <c r="Q731" s="44"/>
      <c r="R731" s="44"/>
      <c r="S731" s="44"/>
      <c r="T731" s="44"/>
      <c r="U731" s="44"/>
      <c r="V731" s="44"/>
      <c r="W731" s="44"/>
      <c r="X731" s="44"/>
      <c r="Y731" s="44"/>
      <c r="Z731" s="44"/>
    </row>
    <row r="732" spans="1:26" ht="12.75" customHeight="1">
      <c r="A732" s="44"/>
      <c r="B732" s="44"/>
      <c r="C732" s="44"/>
      <c r="D732" s="44"/>
      <c r="E732" s="44"/>
      <c r="F732" s="44"/>
      <c r="G732" s="44"/>
      <c r="H732" s="44"/>
      <c r="I732" s="44"/>
      <c r="J732" s="44"/>
      <c r="K732" s="44"/>
      <c r="L732" s="44"/>
      <c r="M732" s="44"/>
      <c r="N732" s="44"/>
      <c r="O732" s="44"/>
      <c r="P732" s="44"/>
      <c r="Q732" s="44"/>
      <c r="R732" s="44"/>
      <c r="S732" s="44"/>
      <c r="T732" s="44"/>
      <c r="U732" s="44"/>
      <c r="V732" s="44"/>
      <c r="W732" s="44"/>
      <c r="X732" s="44"/>
      <c r="Y732" s="44"/>
      <c r="Z732" s="44"/>
    </row>
    <row r="733" spans="1:26" ht="12.75" customHeight="1">
      <c r="A733" s="44"/>
      <c r="B733" s="44"/>
      <c r="C733" s="44"/>
      <c r="D733" s="44"/>
      <c r="E733" s="44"/>
      <c r="F733" s="44"/>
      <c r="G733" s="44"/>
      <c r="H733" s="44"/>
      <c r="I733" s="44"/>
      <c r="J733" s="44"/>
      <c r="K733" s="44"/>
      <c r="L733" s="44"/>
      <c r="M733" s="44"/>
      <c r="N733" s="44"/>
      <c r="O733" s="44"/>
      <c r="P733" s="44"/>
      <c r="Q733" s="44"/>
      <c r="R733" s="44"/>
      <c r="S733" s="44"/>
      <c r="T733" s="44"/>
      <c r="U733" s="44"/>
      <c r="V733" s="44"/>
      <c r="W733" s="44"/>
      <c r="X733" s="44"/>
      <c r="Y733" s="44"/>
      <c r="Z733" s="44"/>
    </row>
    <row r="734" spans="1:26" ht="12.75" customHeight="1">
      <c r="A734" s="44"/>
      <c r="B734" s="44"/>
      <c r="C734" s="44"/>
      <c r="D734" s="44"/>
      <c r="E734" s="44"/>
      <c r="F734" s="44"/>
      <c r="G734" s="44"/>
      <c r="H734" s="44"/>
      <c r="I734" s="44"/>
      <c r="J734" s="44"/>
      <c r="K734" s="44"/>
      <c r="L734" s="44"/>
      <c r="M734" s="44"/>
      <c r="N734" s="44"/>
      <c r="O734" s="44"/>
      <c r="P734" s="44"/>
      <c r="Q734" s="44"/>
      <c r="R734" s="44"/>
      <c r="S734" s="44"/>
      <c r="T734" s="44"/>
      <c r="U734" s="44"/>
      <c r="V734" s="44"/>
      <c r="W734" s="44"/>
      <c r="X734" s="44"/>
      <c r="Y734" s="44"/>
      <c r="Z734" s="44"/>
    </row>
    <row r="735" spans="1:26" ht="12.75" customHeight="1">
      <c r="A735" s="44"/>
      <c r="B735" s="44"/>
      <c r="C735" s="44"/>
      <c r="D735" s="44"/>
      <c r="E735" s="44"/>
      <c r="F735" s="44"/>
      <c r="G735" s="44"/>
      <c r="H735" s="44"/>
      <c r="I735" s="44"/>
      <c r="J735" s="44"/>
      <c r="K735" s="44"/>
      <c r="L735" s="44"/>
      <c r="M735" s="44"/>
      <c r="N735" s="44"/>
      <c r="O735" s="44"/>
      <c r="P735" s="44"/>
      <c r="Q735" s="44"/>
      <c r="R735" s="44"/>
      <c r="S735" s="44"/>
      <c r="T735" s="44"/>
      <c r="U735" s="44"/>
      <c r="V735" s="44"/>
      <c r="W735" s="44"/>
      <c r="X735" s="44"/>
      <c r="Y735" s="44"/>
      <c r="Z735" s="44"/>
    </row>
    <row r="736" spans="1:26" ht="12.75" customHeight="1">
      <c r="A736" s="44"/>
      <c r="B736" s="44"/>
      <c r="C736" s="44"/>
      <c r="D736" s="44"/>
      <c r="E736" s="44"/>
      <c r="F736" s="44"/>
      <c r="G736" s="44"/>
      <c r="H736" s="44"/>
      <c r="I736" s="44"/>
      <c r="J736" s="44"/>
      <c r="K736" s="44"/>
      <c r="L736" s="44"/>
      <c r="M736" s="44"/>
      <c r="N736" s="44"/>
      <c r="O736" s="44"/>
      <c r="P736" s="44"/>
      <c r="Q736" s="44"/>
      <c r="R736" s="44"/>
      <c r="S736" s="44"/>
      <c r="T736" s="44"/>
      <c r="U736" s="44"/>
      <c r="V736" s="44"/>
      <c r="W736" s="44"/>
      <c r="X736" s="44"/>
      <c r="Y736" s="44"/>
      <c r="Z736" s="44"/>
    </row>
    <row r="737" spans="1:26" ht="12.75" customHeight="1">
      <c r="A737" s="44"/>
      <c r="B737" s="44"/>
      <c r="C737" s="44"/>
      <c r="D737" s="44"/>
      <c r="E737" s="44"/>
      <c r="F737" s="44"/>
      <c r="G737" s="44"/>
      <c r="H737" s="44"/>
      <c r="I737" s="44"/>
      <c r="J737" s="44"/>
      <c r="K737" s="44"/>
      <c r="L737" s="44"/>
      <c r="M737" s="44"/>
      <c r="N737" s="44"/>
      <c r="O737" s="44"/>
      <c r="P737" s="44"/>
      <c r="Q737" s="44"/>
      <c r="R737" s="44"/>
      <c r="S737" s="44"/>
      <c r="T737" s="44"/>
      <c r="U737" s="44"/>
      <c r="V737" s="44"/>
      <c r="W737" s="44"/>
      <c r="X737" s="44"/>
      <c r="Y737" s="44"/>
      <c r="Z737" s="44"/>
    </row>
    <row r="738" spans="1:26" ht="12.75" customHeight="1">
      <c r="A738" s="44"/>
      <c r="B738" s="44"/>
      <c r="C738" s="44"/>
      <c r="D738" s="44"/>
      <c r="E738" s="44"/>
      <c r="F738" s="44"/>
      <c r="G738" s="44"/>
      <c r="H738" s="44"/>
      <c r="I738" s="44"/>
      <c r="J738" s="44"/>
      <c r="K738" s="44"/>
      <c r="L738" s="44"/>
      <c r="M738" s="44"/>
      <c r="N738" s="44"/>
      <c r="O738" s="44"/>
      <c r="P738" s="44"/>
      <c r="Q738" s="44"/>
      <c r="R738" s="44"/>
      <c r="S738" s="44"/>
      <c r="T738" s="44"/>
      <c r="U738" s="44"/>
      <c r="V738" s="44"/>
      <c r="W738" s="44"/>
      <c r="X738" s="44"/>
      <c r="Y738" s="44"/>
      <c r="Z738" s="44"/>
    </row>
    <row r="739" spans="1:26" ht="12.75" customHeight="1">
      <c r="A739" s="44"/>
      <c r="B739" s="44"/>
      <c r="C739" s="44"/>
      <c r="D739" s="44"/>
      <c r="E739" s="44"/>
      <c r="F739" s="44"/>
      <c r="G739" s="44"/>
      <c r="H739" s="44"/>
      <c r="I739" s="44"/>
      <c r="J739" s="44"/>
      <c r="K739" s="44"/>
      <c r="L739" s="44"/>
      <c r="M739" s="44"/>
      <c r="N739" s="44"/>
      <c r="O739" s="44"/>
      <c r="P739" s="44"/>
      <c r="Q739" s="44"/>
      <c r="R739" s="44"/>
      <c r="S739" s="44"/>
      <c r="T739" s="44"/>
      <c r="U739" s="44"/>
      <c r="V739" s="44"/>
      <c r="W739" s="44"/>
      <c r="X739" s="44"/>
      <c r="Y739" s="44"/>
      <c r="Z739" s="44"/>
    </row>
    <row r="740" spans="1:26" ht="12.75" customHeight="1">
      <c r="A740" s="44"/>
      <c r="B740" s="44"/>
      <c r="C740" s="44"/>
      <c r="D740" s="44"/>
      <c r="E740" s="44"/>
      <c r="F740" s="44"/>
      <c r="G740" s="44"/>
      <c r="H740" s="44"/>
      <c r="I740" s="44"/>
      <c r="J740" s="44"/>
      <c r="K740" s="44"/>
      <c r="L740" s="44"/>
      <c r="M740" s="44"/>
      <c r="N740" s="44"/>
      <c r="O740" s="44"/>
      <c r="P740" s="44"/>
      <c r="Q740" s="44"/>
      <c r="R740" s="44"/>
      <c r="S740" s="44"/>
      <c r="T740" s="44"/>
      <c r="U740" s="44"/>
      <c r="V740" s="44"/>
      <c r="W740" s="44"/>
      <c r="X740" s="44"/>
      <c r="Y740" s="44"/>
      <c r="Z740" s="44"/>
    </row>
    <row r="741" spans="1:26" ht="12.75" customHeight="1">
      <c r="A741" s="44"/>
      <c r="B741" s="44"/>
      <c r="C741" s="44"/>
      <c r="D741" s="44"/>
      <c r="E741" s="44"/>
      <c r="F741" s="44"/>
      <c r="G741" s="44"/>
      <c r="H741" s="44"/>
      <c r="I741" s="44"/>
      <c r="J741" s="44"/>
      <c r="K741" s="44"/>
      <c r="L741" s="44"/>
      <c r="M741" s="44"/>
      <c r="N741" s="44"/>
      <c r="O741" s="44"/>
      <c r="P741" s="44"/>
      <c r="Q741" s="44"/>
      <c r="R741" s="44"/>
      <c r="S741" s="44"/>
      <c r="T741" s="44"/>
      <c r="U741" s="44"/>
      <c r="V741" s="44"/>
      <c r="W741" s="44"/>
      <c r="X741" s="44"/>
      <c r="Y741" s="44"/>
      <c r="Z741" s="44"/>
    </row>
    <row r="742" spans="1:26" ht="12.75" customHeight="1">
      <c r="A742" s="44"/>
      <c r="B742" s="44"/>
      <c r="C742" s="44"/>
      <c r="D742" s="44"/>
      <c r="E742" s="44"/>
      <c r="F742" s="44"/>
      <c r="G742" s="44"/>
      <c r="H742" s="44"/>
      <c r="I742" s="44"/>
      <c r="J742" s="44"/>
      <c r="K742" s="44"/>
      <c r="L742" s="44"/>
      <c r="M742" s="44"/>
      <c r="N742" s="44"/>
      <c r="O742" s="44"/>
      <c r="P742" s="44"/>
      <c r="Q742" s="44"/>
      <c r="R742" s="44"/>
      <c r="S742" s="44"/>
      <c r="T742" s="44"/>
      <c r="U742" s="44"/>
      <c r="V742" s="44"/>
      <c r="W742" s="44"/>
      <c r="X742" s="44"/>
      <c r="Y742" s="44"/>
      <c r="Z742" s="44"/>
    </row>
    <row r="743" spans="1:26" ht="12.75" customHeight="1">
      <c r="A743" s="44"/>
      <c r="B743" s="44"/>
      <c r="C743" s="44"/>
      <c r="D743" s="44"/>
      <c r="E743" s="44"/>
      <c r="F743" s="44"/>
      <c r="G743" s="44"/>
      <c r="H743" s="44"/>
      <c r="I743" s="44"/>
      <c r="J743" s="44"/>
      <c r="K743" s="44"/>
      <c r="L743" s="44"/>
      <c r="M743" s="44"/>
      <c r="N743" s="44"/>
      <c r="O743" s="44"/>
      <c r="P743" s="44"/>
      <c r="Q743" s="44"/>
      <c r="R743" s="44"/>
      <c r="S743" s="44"/>
      <c r="T743" s="44"/>
      <c r="U743" s="44"/>
      <c r="V743" s="44"/>
      <c r="W743" s="44"/>
      <c r="X743" s="44"/>
      <c r="Y743" s="44"/>
      <c r="Z743" s="44"/>
    </row>
    <row r="744" spans="1:26" ht="12.75" customHeight="1">
      <c r="A744" s="44"/>
      <c r="B744" s="44"/>
      <c r="C744" s="44"/>
      <c r="D744" s="44"/>
      <c r="E744" s="44"/>
      <c r="F744" s="44"/>
      <c r="G744" s="44"/>
      <c r="H744" s="44"/>
      <c r="I744" s="44"/>
      <c r="J744" s="44"/>
      <c r="K744" s="44"/>
      <c r="L744" s="44"/>
      <c r="M744" s="44"/>
      <c r="N744" s="44"/>
      <c r="O744" s="44"/>
      <c r="P744" s="44"/>
      <c r="Q744" s="44"/>
      <c r="R744" s="44"/>
      <c r="S744" s="44"/>
      <c r="T744" s="44"/>
      <c r="U744" s="44"/>
      <c r="V744" s="44"/>
      <c r="W744" s="44"/>
      <c r="X744" s="44"/>
      <c r="Y744" s="44"/>
      <c r="Z744" s="44"/>
    </row>
    <row r="745" spans="1:26" ht="12.75" customHeight="1">
      <c r="A745" s="44"/>
      <c r="B745" s="44"/>
      <c r="C745" s="44"/>
      <c r="D745" s="44"/>
      <c r="E745" s="44"/>
      <c r="F745" s="44"/>
      <c r="G745" s="44"/>
      <c r="H745" s="44"/>
      <c r="I745" s="44"/>
      <c r="J745" s="44"/>
      <c r="K745" s="44"/>
      <c r="L745" s="44"/>
      <c r="M745" s="44"/>
      <c r="N745" s="44"/>
      <c r="O745" s="44"/>
      <c r="P745" s="44"/>
      <c r="Q745" s="44"/>
      <c r="R745" s="44"/>
      <c r="S745" s="44"/>
      <c r="T745" s="44"/>
      <c r="U745" s="44"/>
      <c r="V745" s="44"/>
      <c r="W745" s="44"/>
      <c r="X745" s="44"/>
      <c r="Y745" s="44"/>
      <c r="Z745" s="44"/>
    </row>
    <row r="746" spans="1:26" ht="12.75" customHeight="1">
      <c r="A746" s="44"/>
      <c r="B746" s="44"/>
      <c r="C746" s="44"/>
      <c r="D746" s="44"/>
      <c r="E746" s="44"/>
      <c r="F746" s="44"/>
      <c r="G746" s="44"/>
      <c r="H746" s="44"/>
      <c r="I746" s="44"/>
      <c r="J746" s="44"/>
      <c r="K746" s="44"/>
      <c r="L746" s="44"/>
      <c r="M746" s="44"/>
      <c r="N746" s="44"/>
      <c r="O746" s="44"/>
      <c r="P746" s="44"/>
      <c r="Q746" s="44"/>
      <c r="R746" s="44"/>
      <c r="S746" s="44"/>
      <c r="T746" s="44"/>
      <c r="U746" s="44"/>
      <c r="V746" s="44"/>
      <c r="W746" s="44"/>
      <c r="X746" s="44"/>
      <c r="Y746" s="44"/>
      <c r="Z746" s="44"/>
    </row>
    <row r="747" spans="1:26" ht="12.75" customHeight="1">
      <c r="A747" s="44"/>
      <c r="B747" s="44"/>
      <c r="C747" s="44"/>
      <c r="D747" s="44"/>
      <c r="E747" s="44"/>
      <c r="F747" s="44"/>
      <c r="G747" s="44"/>
      <c r="H747" s="44"/>
      <c r="I747" s="44"/>
      <c r="J747" s="44"/>
      <c r="K747" s="44"/>
      <c r="L747" s="44"/>
      <c r="M747" s="44"/>
      <c r="N747" s="44"/>
      <c r="O747" s="44"/>
      <c r="P747" s="44"/>
      <c r="Q747" s="44"/>
      <c r="R747" s="44"/>
      <c r="S747" s="44"/>
      <c r="T747" s="44"/>
      <c r="U747" s="44"/>
      <c r="V747" s="44"/>
      <c r="W747" s="44"/>
      <c r="X747" s="44"/>
      <c r="Y747" s="44"/>
      <c r="Z747" s="44"/>
    </row>
    <row r="748" spans="1:26" ht="12.75" customHeight="1">
      <c r="A748" s="44"/>
      <c r="B748" s="44"/>
      <c r="C748" s="44"/>
      <c r="D748" s="44"/>
      <c r="E748" s="44"/>
      <c r="F748" s="44"/>
      <c r="G748" s="44"/>
      <c r="H748" s="44"/>
      <c r="I748" s="44"/>
      <c r="J748" s="44"/>
      <c r="K748" s="44"/>
      <c r="L748" s="44"/>
      <c r="M748" s="44"/>
      <c r="N748" s="44"/>
      <c r="O748" s="44"/>
      <c r="P748" s="44"/>
      <c r="Q748" s="44"/>
      <c r="R748" s="44"/>
      <c r="S748" s="44"/>
      <c r="T748" s="44"/>
      <c r="U748" s="44"/>
      <c r="V748" s="44"/>
      <c r="W748" s="44"/>
      <c r="X748" s="44"/>
      <c r="Y748" s="44"/>
      <c r="Z748" s="44"/>
    </row>
    <row r="749" spans="1:26" ht="12.75" customHeight="1">
      <c r="A749" s="44"/>
      <c r="B749" s="44"/>
      <c r="C749" s="44"/>
      <c r="D749" s="44"/>
      <c r="E749" s="44"/>
      <c r="F749" s="44"/>
      <c r="G749" s="44"/>
      <c r="H749" s="44"/>
      <c r="I749" s="44"/>
      <c r="J749" s="44"/>
      <c r="K749" s="44"/>
      <c r="L749" s="44"/>
      <c r="M749" s="44"/>
      <c r="N749" s="44"/>
      <c r="O749" s="44"/>
      <c r="P749" s="44"/>
      <c r="Q749" s="44"/>
      <c r="R749" s="44"/>
      <c r="S749" s="44"/>
      <c r="T749" s="44"/>
      <c r="U749" s="44"/>
      <c r="V749" s="44"/>
      <c r="W749" s="44"/>
      <c r="X749" s="44"/>
      <c r="Y749" s="44"/>
      <c r="Z749" s="44"/>
    </row>
    <row r="750" spans="1:26" ht="12.75" customHeight="1">
      <c r="A750" s="44"/>
      <c r="B750" s="44"/>
      <c r="C750" s="44"/>
      <c r="D750" s="44"/>
      <c r="E750" s="44"/>
      <c r="F750" s="44"/>
      <c r="G750" s="44"/>
      <c r="H750" s="44"/>
      <c r="I750" s="44"/>
      <c r="J750" s="44"/>
      <c r="K750" s="44"/>
      <c r="L750" s="44"/>
      <c r="M750" s="44"/>
      <c r="N750" s="44"/>
      <c r="O750" s="44"/>
      <c r="P750" s="44"/>
      <c r="Q750" s="44"/>
      <c r="R750" s="44"/>
      <c r="S750" s="44"/>
      <c r="T750" s="44"/>
      <c r="U750" s="44"/>
      <c r="V750" s="44"/>
      <c r="W750" s="44"/>
      <c r="X750" s="44"/>
      <c r="Y750" s="44"/>
      <c r="Z750" s="44"/>
    </row>
    <row r="751" spans="1:26" ht="12.75" customHeight="1">
      <c r="A751" s="44"/>
      <c r="B751" s="44"/>
      <c r="C751" s="44"/>
      <c r="D751" s="44"/>
      <c r="E751" s="44"/>
      <c r="F751" s="44"/>
      <c r="G751" s="44"/>
      <c r="H751" s="44"/>
      <c r="I751" s="44"/>
      <c r="J751" s="44"/>
      <c r="K751" s="44"/>
      <c r="L751" s="44"/>
      <c r="M751" s="44"/>
      <c r="N751" s="44"/>
      <c r="O751" s="44"/>
      <c r="P751" s="44"/>
      <c r="Q751" s="44"/>
      <c r="R751" s="44"/>
      <c r="S751" s="44"/>
      <c r="T751" s="44"/>
      <c r="U751" s="44"/>
      <c r="V751" s="44"/>
      <c r="W751" s="44"/>
      <c r="X751" s="44"/>
      <c r="Y751" s="44"/>
      <c r="Z751" s="44"/>
    </row>
    <row r="752" spans="1:26" ht="12.75" customHeight="1">
      <c r="A752" s="44"/>
      <c r="B752" s="44"/>
      <c r="C752" s="44"/>
      <c r="D752" s="44"/>
      <c r="E752" s="44"/>
      <c r="F752" s="44"/>
      <c r="G752" s="44"/>
      <c r="H752" s="44"/>
      <c r="I752" s="44"/>
      <c r="J752" s="44"/>
      <c r="K752" s="44"/>
      <c r="L752" s="44"/>
      <c r="M752" s="44"/>
      <c r="N752" s="44"/>
      <c r="O752" s="44"/>
      <c r="P752" s="44"/>
      <c r="Q752" s="44"/>
      <c r="R752" s="44"/>
      <c r="S752" s="44"/>
      <c r="T752" s="44"/>
      <c r="U752" s="44"/>
      <c r="V752" s="44"/>
      <c r="W752" s="44"/>
      <c r="X752" s="44"/>
      <c r="Y752" s="44"/>
      <c r="Z752" s="44"/>
    </row>
    <row r="753" spans="1:26" ht="12.75" customHeight="1">
      <c r="A753" s="44"/>
      <c r="B753" s="44"/>
      <c r="C753" s="44"/>
      <c r="D753" s="44"/>
      <c r="E753" s="44"/>
      <c r="F753" s="44"/>
      <c r="G753" s="44"/>
      <c r="H753" s="44"/>
      <c r="I753" s="44"/>
      <c r="J753" s="44"/>
      <c r="K753" s="44"/>
      <c r="L753" s="44"/>
      <c r="M753" s="44"/>
      <c r="N753" s="44"/>
      <c r="O753" s="44"/>
      <c r="P753" s="44"/>
      <c r="Q753" s="44"/>
      <c r="R753" s="44"/>
      <c r="S753" s="44"/>
      <c r="T753" s="44"/>
      <c r="U753" s="44"/>
      <c r="V753" s="44"/>
      <c r="W753" s="44"/>
      <c r="X753" s="44"/>
      <c r="Y753" s="44"/>
      <c r="Z753" s="44"/>
    </row>
    <row r="754" spans="1:26" ht="12.75" customHeight="1">
      <c r="A754" s="44"/>
      <c r="B754" s="44"/>
      <c r="C754" s="44"/>
      <c r="D754" s="44"/>
      <c r="E754" s="44"/>
      <c r="F754" s="44"/>
      <c r="G754" s="44"/>
      <c r="H754" s="44"/>
      <c r="I754" s="44"/>
      <c r="J754" s="44"/>
      <c r="K754" s="44"/>
      <c r="L754" s="44"/>
      <c r="M754" s="44"/>
      <c r="N754" s="44"/>
      <c r="O754" s="44"/>
      <c r="P754" s="44"/>
      <c r="Q754" s="44"/>
      <c r="R754" s="44"/>
      <c r="S754" s="44"/>
      <c r="T754" s="44"/>
      <c r="U754" s="44"/>
      <c r="V754" s="44"/>
      <c r="W754" s="44"/>
      <c r="X754" s="44"/>
      <c r="Y754" s="44"/>
      <c r="Z754" s="44"/>
    </row>
    <row r="755" spans="1:26" ht="12.75" customHeight="1">
      <c r="A755" s="44"/>
      <c r="B755" s="44"/>
      <c r="C755" s="44"/>
      <c r="D755" s="44"/>
      <c r="E755" s="44"/>
      <c r="F755" s="44"/>
      <c r="G755" s="44"/>
      <c r="H755" s="44"/>
      <c r="I755" s="44"/>
      <c r="J755" s="44"/>
      <c r="K755" s="44"/>
      <c r="L755" s="44"/>
      <c r="M755" s="44"/>
      <c r="N755" s="44"/>
      <c r="O755" s="44"/>
      <c r="P755" s="44"/>
      <c r="Q755" s="44"/>
      <c r="R755" s="44"/>
      <c r="S755" s="44"/>
      <c r="T755" s="44"/>
      <c r="U755" s="44"/>
      <c r="V755" s="44"/>
      <c r="W755" s="44"/>
      <c r="X755" s="44"/>
      <c r="Y755" s="44"/>
      <c r="Z755" s="44"/>
    </row>
    <row r="756" spans="1:26" ht="12.75" customHeight="1">
      <c r="A756" s="44"/>
      <c r="B756" s="44"/>
      <c r="C756" s="44"/>
      <c r="D756" s="44"/>
      <c r="E756" s="44"/>
      <c r="F756" s="44"/>
      <c r="G756" s="44"/>
      <c r="H756" s="44"/>
      <c r="I756" s="44"/>
      <c r="J756" s="44"/>
      <c r="K756" s="44"/>
      <c r="L756" s="44"/>
      <c r="M756" s="44"/>
      <c r="N756" s="44"/>
      <c r="O756" s="44"/>
      <c r="P756" s="44"/>
      <c r="Q756" s="44"/>
      <c r="R756" s="44"/>
      <c r="S756" s="44"/>
      <c r="T756" s="44"/>
      <c r="U756" s="44"/>
      <c r="V756" s="44"/>
      <c r="W756" s="44"/>
      <c r="X756" s="44"/>
      <c r="Y756" s="44"/>
      <c r="Z756" s="44"/>
    </row>
    <row r="757" spans="1:26" ht="12.75" customHeight="1">
      <c r="A757" s="44"/>
      <c r="B757" s="44"/>
      <c r="C757" s="44"/>
      <c r="D757" s="44"/>
      <c r="E757" s="44"/>
      <c r="F757" s="44"/>
      <c r="G757" s="44"/>
      <c r="H757" s="44"/>
      <c r="I757" s="44"/>
      <c r="J757" s="44"/>
      <c r="K757" s="44"/>
      <c r="L757" s="44"/>
      <c r="M757" s="44"/>
      <c r="N757" s="44"/>
      <c r="O757" s="44"/>
      <c r="P757" s="44"/>
      <c r="Q757" s="44"/>
      <c r="R757" s="44"/>
      <c r="S757" s="44"/>
      <c r="T757" s="44"/>
      <c r="U757" s="44"/>
      <c r="V757" s="44"/>
      <c r="W757" s="44"/>
      <c r="X757" s="44"/>
      <c r="Y757" s="44"/>
      <c r="Z757" s="44"/>
    </row>
    <row r="758" spans="1:26" ht="12.75" customHeight="1">
      <c r="A758" s="44"/>
      <c r="B758" s="44"/>
      <c r="C758" s="44"/>
      <c r="D758" s="44"/>
      <c r="E758" s="44"/>
      <c r="F758" s="44"/>
      <c r="G758" s="44"/>
      <c r="H758" s="44"/>
      <c r="I758" s="44"/>
      <c r="J758" s="44"/>
      <c r="K758" s="44"/>
      <c r="L758" s="44"/>
      <c r="M758" s="44"/>
      <c r="N758" s="44"/>
      <c r="O758" s="44"/>
      <c r="P758" s="44"/>
      <c r="Q758" s="44"/>
      <c r="R758" s="44"/>
      <c r="S758" s="44"/>
      <c r="T758" s="44"/>
      <c r="U758" s="44"/>
      <c r="V758" s="44"/>
      <c r="W758" s="44"/>
      <c r="X758" s="44"/>
      <c r="Y758" s="44"/>
      <c r="Z758" s="44"/>
    </row>
    <row r="759" spans="1:26" ht="12.75" customHeight="1">
      <c r="A759" s="44"/>
      <c r="B759" s="44"/>
      <c r="C759" s="44"/>
      <c r="D759" s="44"/>
      <c r="E759" s="44"/>
      <c r="F759" s="44"/>
      <c r="G759" s="44"/>
      <c r="H759" s="44"/>
      <c r="I759" s="44"/>
      <c r="J759" s="44"/>
      <c r="K759" s="44"/>
      <c r="L759" s="44"/>
      <c r="M759" s="44"/>
      <c r="N759" s="44"/>
      <c r="O759" s="44"/>
      <c r="P759" s="44"/>
      <c r="Q759" s="44"/>
      <c r="R759" s="44"/>
      <c r="S759" s="44"/>
      <c r="T759" s="44"/>
      <c r="U759" s="44"/>
      <c r="V759" s="44"/>
      <c r="W759" s="44"/>
      <c r="X759" s="44"/>
      <c r="Y759" s="44"/>
      <c r="Z759" s="44"/>
    </row>
    <row r="760" spans="1:26" ht="12.75" customHeight="1">
      <c r="A760" s="44"/>
      <c r="B760" s="44"/>
      <c r="C760" s="44"/>
      <c r="D760" s="44"/>
      <c r="E760" s="44"/>
      <c r="F760" s="44"/>
      <c r="G760" s="44"/>
      <c r="H760" s="44"/>
      <c r="I760" s="44"/>
      <c r="J760" s="44"/>
      <c r="K760" s="44"/>
      <c r="L760" s="44"/>
      <c r="M760" s="44"/>
      <c r="N760" s="44"/>
      <c r="O760" s="44"/>
      <c r="P760" s="44"/>
      <c r="Q760" s="44"/>
      <c r="R760" s="44"/>
      <c r="S760" s="44"/>
      <c r="T760" s="44"/>
      <c r="U760" s="44"/>
      <c r="V760" s="44"/>
      <c r="W760" s="44"/>
      <c r="X760" s="44"/>
      <c r="Y760" s="44"/>
      <c r="Z760" s="44"/>
    </row>
    <row r="761" spans="1:26" ht="12.75" customHeight="1">
      <c r="A761" s="44"/>
      <c r="B761" s="44"/>
      <c r="C761" s="44"/>
      <c r="D761" s="44"/>
      <c r="E761" s="44"/>
      <c r="F761" s="44"/>
      <c r="G761" s="44"/>
      <c r="H761" s="44"/>
      <c r="I761" s="44"/>
      <c r="J761" s="44"/>
      <c r="K761" s="44"/>
      <c r="L761" s="44"/>
      <c r="M761" s="44"/>
      <c r="N761" s="44"/>
      <c r="O761" s="44"/>
      <c r="P761" s="44"/>
      <c r="Q761" s="44"/>
      <c r="R761" s="44"/>
      <c r="S761" s="44"/>
      <c r="T761" s="44"/>
      <c r="U761" s="44"/>
      <c r="V761" s="44"/>
      <c r="W761" s="44"/>
      <c r="X761" s="44"/>
      <c r="Y761" s="44"/>
      <c r="Z761" s="44"/>
    </row>
    <row r="762" spans="1:26" ht="12.75" customHeight="1">
      <c r="A762" s="44"/>
      <c r="B762" s="44"/>
      <c r="C762" s="44"/>
      <c r="D762" s="44"/>
      <c r="E762" s="44"/>
      <c r="F762" s="44"/>
      <c r="G762" s="44"/>
      <c r="H762" s="44"/>
      <c r="I762" s="44"/>
      <c r="J762" s="44"/>
      <c r="K762" s="44"/>
      <c r="L762" s="44"/>
      <c r="M762" s="44"/>
      <c r="N762" s="44"/>
      <c r="O762" s="44"/>
      <c r="P762" s="44"/>
      <c r="Q762" s="44"/>
      <c r="R762" s="44"/>
      <c r="S762" s="44"/>
      <c r="T762" s="44"/>
      <c r="U762" s="44"/>
      <c r="V762" s="44"/>
      <c r="W762" s="44"/>
      <c r="X762" s="44"/>
      <c r="Y762" s="44"/>
      <c r="Z762" s="44"/>
    </row>
    <row r="763" spans="1:26" ht="12.75" customHeight="1">
      <c r="A763" s="44"/>
      <c r="B763" s="44"/>
      <c r="C763" s="44"/>
      <c r="D763" s="44"/>
      <c r="E763" s="44"/>
      <c r="F763" s="44"/>
      <c r="G763" s="44"/>
      <c r="H763" s="44"/>
      <c r="I763" s="44"/>
      <c r="J763" s="44"/>
      <c r="K763" s="44"/>
      <c r="L763" s="44"/>
      <c r="M763" s="44"/>
      <c r="N763" s="44"/>
      <c r="O763" s="44"/>
      <c r="P763" s="44"/>
      <c r="Q763" s="44"/>
      <c r="R763" s="44"/>
      <c r="S763" s="44"/>
      <c r="T763" s="44"/>
      <c r="U763" s="44"/>
      <c r="V763" s="44"/>
      <c r="W763" s="44"/>
      <c r="X763" s="44"/>
      <c r="Y763" s="44"/>
      <c r="Z763" s="44"/>
    </row>
    <row r="764" spans="1:26" ht="12.75" customHeight="1">
      <c r="A764" s="44"/>
      <c r="B764" s="44"/>
      <c r="C764" s="44"/>
      <c r="D764" s="44"/>
      <c r="E764" s="44"/>
      <c r="F764" s="44"/>
      <c r="G764" s="44"/>
      <c r="H764" s="44"/>
      <c r="I764" s="44"/>
      <c r="J764" s="44"/>
      <c r="K764" s="44"/>
      <c r="L764" s="44"/>
      <c r="M764" s="44"/>
      <c r="N764" s="44"/>
      <c r="O764" s="44"/>
      <c r="P764" s="44"/>
      <c r="Q764" s="44"/>
      <c r="R764" s="44"/>
      <c r="S764" s="44"/>
      <c r="T764" s="44"/>
      <c r="U764" s="44"/>
      <c r="V764" s="44"/>
      <c r="W764" s="44"/>
      <c r="X764" s="44"/>
      <c r="Y764" s="44"/>
      <c r="Z764" s="44"/>
    </row>
    <row r="765" spans="1:26" ht="12.75" customHeight="1">
      <c r="A765" s="44"/>
      <c r="B765" s="44"/>
      <c r="C765" s="44"/>
      <c r="D765" s="44"/>
      <c r="E765" s="44"/>
      <c r="F765" s="44"/>
      <c r="G765" s="44"/>
      <c r="H765" s="44"/>
      <c r="I765" s="44"/>
      <c r="J765" s="44"/>
      <c r="K765" s="44"/>
      <c r="L765" s="44"/>
      <c r="M765" s="44"/>
      <c r="N765" s="44"/>
      <c r="O765" s="44"/>
      <c r="P765" s="44"/>
      <c r="Q765" s="44"/>
      <c r="R765" s="44"/>
      <c r="S765" s="44"/>
      <c r="T765" s="44"/>
      <c r="U765" s="44"/>
      <c r="V765" s="44"/>
      <c r="W765" s="44"/>
      <c r="X765" s="44"/>
      <c r="Y765" s="44"/>
      <c r="Z765" s="44"/>
    </row>
    <row r="766" spans="1:26" ht="12.75" customHeight="1">
      <c r="A766" s="44"/>
      <c r="B766" s="44"/>
      <c r="C766" s="44"/>
      <c r="D766" s="44"/>
      <c r="E766" s="44"/>
      <c r="F766" s="44"/>
      <c r="G766" s="44"/>
      <c r="H766" s="44"/>
      <c r="I766" s="44"/>
      <c r="J766" s="44"/>
      <c r="K766" s="44"/>
      <c r="L766" s="44"/>
      <c r="M766" s="44"/>
      <c r="N766" s="44"/>
      <c r="O766" s="44"/>
      <c r="P766" s="44"/>
      <c r="Q766" s="44"/>
      <c r="R766" s="44"/>
      <c r="S766" s="44"/>
      <c r="T766" s="44"/>
      <c r="U766" s="44"/>
      <c r="V766" s="44"/>
      <c r="W766" s="44"/>
      <c r="X766" s="44"/>
      <c r="Y766" s="44"/>
      <c r="Z766" s="44"/>
    </row>
    <row r="767" spans="1:26" ht="12.75" customHeight="1">
      <c r="A767" s="44"/>
      <c r="B767" s="44"/>
      <c r="C767" s="44"/>
      <c r="D767" s="44"/>
      <c r="E767" s="44"/>
      <c r="F767" s="44"/>
      <c r="G767" s="44"/>
      <c r="H767" s="44"/>
      <c r="I767" s="44"/>
      <c r="J767" s="44"/>
      <c r="K767" s="44"/>
      <c r="L767" s="44"/>
      <c r="M767" s="44"/>
      <c r="N767" s="44"/>
      <c r="O767" s="44"/>
      <c r="P767" s="44"/>
      <c r="Q767" s="44"/>
      <c r="R767" s="44"/>
      <c r="S767" s="44"/>
      <c r="T767" s="44"/>
      <c r="U767" s="44"/>
      <c r="V767" s="44"/>
      <c r="W767" s="44"/>
      <c r="X767" s="44"/>
      <c r="Y767" s="44"/>
      <c r="Z767" s="44"/>
    </row>
    <row r="768" spans="1:26" ht="12.75" customHeight="1">
      <c r="A768" s="44"/>
      <c r="B768" s="44"/>
      <c r="C768" s="44"/>
      <c r="D768" s="44"/>
      <c r="E768" s="44"/>
      <c r="F768" s="44"/>
      <c r="G768" s="44"/>
      <c r="H768" s="44"/>
      <c r="I768" s="44"/>
      <c r="J768" s="44"/>
      <c r="K768" s="44"/>
      <c r="L768" s="44"/>
      <c r="M768" s="44"/>
      <c r="N768" s="44"/>
      <c r="O768" s="44"/>
      <c r="P768" s="44"/>
      <c r="Q768" s="44"/>
      <c r="R768" s="44"/>
      <c r="S768" s="44"/>
      <c r="T768" s="44"/>
      <c r="U768" s="44"/>
      <c r="V768" s="44"/>
      <c r="W768" s="44"/>
      <c r="X768" s="44"/>
      <c r="Y768" s="44"/>
      <c r="Z768" s="44"/>
    </row>
    <row r="769" spans="1:26" ht="12.75" customHeight="1">
      <c r="A769" s="44"/>
      <c r="B769" s="44"/>
      <c r="C769" s="44"/>
      <c r="D769" s="44"/>
      <c r="E769" s="44"/>
      <c r="F769" s="44"/>
      <c r="G769" s="44"/>
      <c r="H769" s="44"/>
      <c r="I769" s="44"/>
      <c r="J769" s="44"/>
      <c r="K769" s="44"/>
      <c r="L769" s="44"/>
      <c r="M769" s="44"/>
      <c r="N769" s="44"/>
      <c r="O769" s="44"/>
      <c r="P769" s="44"/>
      <c r="Q769" s="44"/>
      <c r="R769" s="44"/>
      <c r="S769" s="44"/>
      <c r="T769" s="44"/>
      <c r="U769" s="44"/>
      <c r="V769" s="44"/>
      <c r="W769" s="44"/>
      <c r="X769" s="44"/>
      <c r="Y769" s="44"/>
      <c r="Z769" s="44"/>
    </row>
    <row r="770" spans="1:26" ht="12.75" customHeight="1">
      <c r="A770" s="44"/>
      <c r="B770" s="44"/>
      <c r="C770" s="44"/>
      <c r="D770" s="44"/>
      <c r="E770" s="44"/>
      <c r="F770" s="44"/>
      <c r="G770" s="44"/>
      <c r="H770" s="44"/>
      <c r="I770" s="44"/>
      <c r="J770" s="44"/>
      <c r="K770" s="44"/>
      <c r="L770" s="44"/>
      <c r="M770" s="44"/>
      <c r="N770" s="44"/>
      <c r="O770" s="44"/>
      <c r="P770" s="44"/>
      <c r="Q770" s="44"/>
      <c r="R770" s="44"/>
      <c r="S770" s="44"/>
      <c r="T770" s="44"/>
      <c r="U770" s="44"/>
      <c r="V770" s="44"/>
      <c r="W770" s="44"/>
      <c r="X770" s="44"/>
      <c r="Y770" s="44"/>
      <c r="Z770" s="44"/>
    </row>
    <row r="771" spans="1:26" ht="12.75" customHeight="1">
      <c r="A771" s="44"/>
      <c r="B771" s="44"/>
      <c r="C771" s="44"/>
      <c r="D771" s="44"/>
      <c r="E771" s="44"/>
      <c r="F771" s="44"/>
      <c r="G771" s="44"/>
      <c r="H771" s="44"/>
      <c r="I771" s="44"/>
      <c r="J771" s="44"/>
      <c r="K771" s="44"/>
      <c r="L771" s="44"/>
      <c r="M771" s="44"/>
      <c r="N771" s="44"/>
      <c r="O771" s="44"/>
      <c r="P771" s="44"/>
      <c r="Q771" s="44"/>
      <c r="R771" s="44"/>
      <c r="S771" s="44"/>
      <c r="T771" s="44"/>
      <c r="U771" s="44"/>
      <c r="V771" s="44"/>
      <c r="W771" s="44"/>
      <c r="X771" s="44"/>
      <c r="Y771" s="44"/>
      <c r="Z771" s="44"/>
    </row>
    <row r="772" spans="1:26" ht="12.75" customHeight="1">
      <c r="A772" s="44"/>
      <c r="B772" s="44"/>
      <c r="C772" s="44"/>
      <c r="D772" s="44"/>
      <c r="E772" s="44"/>
      <c r="F772" s="44"/>
      <c r="G772" s="44"/>
      <c r="H772" s="44"/>
      <c r="I772" s="44"/>
      <c r="J772" s="44"/>
      <c r="K772" s="44"/>
      <c r="L772" s="44"/>
      <c r="M772" s="44"/>
      <c r="N772" s="44"/>
      <c r="O772" s="44"/>
      <c r="P772" s="44"/>
      <c r="Q772" s="44"/>
      <c r="R772" s="44"/>
      <c r="S772" s="44"/>
      <c r="T772" s="44"/>
      <c r="U772" s="44"/>
      <c r="V772" s="44"/>
      <c r="W772" s="44"/>
      <c r="X772" s="44"/>
      <c r="Y772" s="44"/>
      <c r="Z772" s="44"/>
    </row>
    <row r="773" spans="1:26" ht="12.75" customHeight="1">
      <c r="A773" s="44"/>
      <c r="B773" s="44"/>
      <c r="C773" s="44"/>
      <c r="D773" s="44"/>
      <c r="E773" s="44"/>
      <c r="F773" s="44"/>
      <c r="G773" s="44"/>
      <c r="H773" s="44"/>
      <c r="I773" s="44"/>
      <c r="J773" s="44"/>
      <c r="K773" s="44"/>
      <c r="L773" s="44"/>
      <c r="M773" s="44"/>
      <c r="N773" s="44"/>
      <c r="O773" s="44"/>
      <c r="P773" s="44"/>
      <c r="Q773" s="44"/>
      <c r="R773" s="44"/>
      <c r="S773" s="44"/>
      <c r="T773" s="44"/>
      <c r="U773" s="44"/>
      <c r="V773" s="44"/>
      <c r="W773" s="44"/>
      <c r="X773" s="44"/>
      <c r="Y773" s="44"/>
      <c r="Z773" s="44"/>
    </row>
    <row r="774" spans="1:26" ht="12.75" customHeight="1">
      <c r="A774" s="44"/>
      <c r="B774" s="44"/>
      <c r="C774" s="44"/>
      <c r="D774" s="44"/>
      <c r="E774" s="44"/>
      <c r="F774" s="44"/>
      <c r="G774" s="44"/>
      <c r="H774" s="44"/>
      <c r="I774" s="44"/>
      <c r="J774" s="44"/>
      <c r="K774" s="44"/>
      <c r="L774" s="44"/>
      <c r="M774" s="44"/>
      <c r="N774" s="44"/>
      <c r="O774" s="44"/>
      <c r="P774" s="44"/>
      <c r="Q774" s="44"/>
      <c r="R774" s="44"/>
      <c r="S774" s="44"/>
      <c r="T774" s="44"/>
      <c r="U774" s="44"/>
      <c r="V774" s="44"/>
      <c r="W774" s="44"/>
      <c r="X774" s="44"/>
      <c r="Y774" s="44"/>
      <c r="Z774" s="44"/>
    </row>
    <row r="775" spans="1:26" ht="12.75" customHeight="1">
      <c r="A775" s="44"/>
      <c r="B775" s="44"/>
      <c r="C775" s="44"/>
      <c r="D775" s="44"/>
      <c r="E775" s="44"/>
      <c r="F775" s="44"/>
      <c r="G775" s="44"/>
      <c r="H775" s="44"/>
      <c r="I775" s="44"/>
      <c r="J775" s="44"/>
      <c r="K775" s="44"/>
      <c r="L775" s="44"/>
      <c r="M775" s="44"/>
      <c r="N775" s="44"/>
      <c r="O775" s="44"/>
      <c r="P775" s="44"/>
      <c r="Q775" s="44"/>
      <c r="R775" s="44"/>
      <c r="S775" s="44"/>
      <c r="T775" s="44"/>
      <c r="U775" s="44"/>
      <c r="V775" s="44"/>
      <c r="W775" s="44"/>
      <c r="X775" s="44"/>
      <c r="Y775" s="44"/>
      <c r="Z775" s="44"/>
    </row>
    <row r="776" spans="1:26" ht="12.75" customHeight="1">
      <c r="A776" s="44"/>
      <c r="B776" s="44"/>
      <c r="C776" s="44"/>
      <c r="D776" s="44"/>
      <c r="E776" s="44"/>
      <c r="F776" s="44"/>
      <c r="G776" s="44"/>
      <c r="H776" s="44"/>
      <c r="I776" s="44"/>
      <c r="J776" s="44"/>
      <c r="K776" s="44"/>
      <c r="L776" s="44"/>
      <c r="M776" s="44"/>
      <c r="N776" s="44"/>
      <c r="O776" s="44"/>
      <c r="P776" s="44"/>
      <c r="Q776" s="44"/>
      <c r="R776" s="44"/>
      <c r="S776" s="44"/>
      <c r="T776" s="44"/>
      <c r="U776" s="44"/>
      <c r="V776" s="44"/>
      <c r="W776" s="44"/>
      <c r="X776" s="44"/>
      <c r="Y776" s="44"/>
      <c r="Z776" s="44"/>
    </row>
    <row r="777" spans="1:26" ht="12.75" customHeight="1">
      <c r="A777" s="44"/>
      <c r="B777" s="44"/>
      <c r="C777" s="44"/>
      <c r="D777" s="44"/>
      <c r="E777" s="44"/>
      <c r="F777" s="44"/>
      <c r="G777" s="44"/>
      <c r="H777" s="44"/>
      <c r="I777" s="44"/>
      <c r="J777" s="44"/>
      <c r="K777" s="44"/>
      <c r="L777" s="44"/>
      <c r="M777" s="44"/>
      <c r="N777" s="44"/>
      <c r="O777" s="44"/>
      <c r="P777" s="44"/>
      <c r="Q777" s="44"/>
      <c r="R777" s="44"/>
      <c r="S777" s="44"/>
      <c r="T777" s="44"/>
      <c r="U777" s="44"/>
      <c r="V777" s="44"/>
      <c r="W777" s="44"/>
      <c r="X777" s="44"/>
      <c r="Y777" s="44"/>
      <c r="Z777" s="44"/>
    </row>
    <row r="778" spans="1:26" ht="12.75" customHeight="1">
      <c r="A778" s="44"/>
      <c r="B778" s="44"/>
      <c r="C778" s="44"/>
      <c r="D778" s="44"/>
      <c r="E778" s="44"/>
      <c r="F778" s="44"/>
      <c r="G778" s="44"/>
      <c r="H778" s="44"/>
      <c r="I778" s="44"/>
      <c r="J778" s="44"/>
      <c r="K778" s="44"/>
      <c r="L778" s="44"/>
      <c r="M778" s="44"/>
      <c r="N778" s="44"/>
      <c r="O778" s="44"/>
      <c r="P778" s="44"/>
      <c r="Q778" s="44"/>
      <c r="R778" s="44"/>
      <c r="S778" s="44"/>
      <c r="T778" s="44"/>
      <c r="U778" s="44"/>
      <c r="V778" s="44"/>
      <c r="W778" s="44"/>
      <c r="X778" s="44"/>
      <c r="Y778" s="44"/>
      <c r="Z778" s="44"/>
    </row>
    <row r="779" spans="1:26" ht="12.75" customHeight="1">
      <c r="A779" s="44"/>
      <c r="B779" s="44"/>
      <c r="C779" s="44"/>
      <c r="D779" s="44"/>
      <c r="E779" s="44"/>
      <c r="F779" s="44"/>
      <c r="G779" s="44"/>
      <c r="H779" s="44"/>
      <c r="I779" s="44"/>
      <c r="J779" s="44"/>
      <c r="K779" s="44"/>
      <c r="L779" s="44"/>
      <c r="M779" s="44"/>
      <c r="N779" s="44"/>
      <c r="O779" s="44"/>
      <c r="P779" s="44"/>
      <c r="Q779" s="44"/>
      <c r="R779" s="44"/>
      <c r="S779" s="44"/>
      <c r="T779" s="44"/>
      <c r="U779" s="44"/>
      <c r="V779" s="44"/>
      <c r="W779" s="44"/>
      <c r="X779" s="44"/>
      <c r="Y779" s="44"/>
      <c r="Z779" s="44"/>
    </row>
    <row r="780" spans="1:26" ht="12.75" customHeight="1">
      <c r="A780" s="44"/>
      <c r="B780" s="44"/>
      <c r="C780" s="44"/>
      <c r="D780" s="44"/>
      <c r="E780" s="44"/>
      <c r="F780" s="44"/>
      <c r="G780" s="44"/>
      <c r="H780" s="44"/>
      <c r="I780" s="44"/>
      <c r="J780" s="44"/>
      <c r="K780" s="44"/>
      <c r="L780" s="44"/>
      <c r="M780" s="44"/>
      <c r="N780" s="44"/>
      <c r="O780" s="44"/>
      <c r="P780" s="44"/>
      <c r="Q780" s="44"/>
      <c r="R780" s="44"/>
      <c r="S780" s="44"/>
      <c r="T780" s="44"/>
      <c r="U780" s="44"/>
      <c r="V780" s="44"/>
      <c r="W780" s="44"/>
      <c r="X780" s="44"/>
      <c r="Y780" s="44"/>
      <c r="Z780" s="44"/>
    </row>
    <row r="781" spans="1:26" ht="12.75" customHeight="1">
      <c r="A781" s="44"/>
      <c r="B781" s="44"/>
      <c r="C781" s="44"/>
      <c r="D781" s="44"/>
      <c r="E781" s="44"/>
      <c r="F781" s="44"/>
      <c r="G781" s="44"/>
      <c r="H781" s="44"/>
      <c r="I781" s="44"/>
      <c r="J781" s="44"/>
      <c r="K781" s="44"/>
      <c r="L781" s="44"/>
      <c r="M781" s="44"/>
      <c r="N781" s="44"/>
      <c r="O781" s="44"/>
      <c r="P781" s="44"/>
      <c r="Q781" s="44"/>
      <c r="R781" s="44"/>
      <c r="S781" s="44"/>
      <c r="T781" s="44"/>
      <c r="U781" s="44"/>
      <c r="V781" s="44"/>
      <c r="W781" s="44"/>
      <c r="X781" s="44"/>
      <c r="Y781" s="44"/>
      <c r="Z781" s="44"/>
    </row>
    <row r="782" spans="1:26" ht="12.75" customHeight="1">
      <c r="A782" s="44"/>
      <c r="B782" s="44"/>
      <c r="C782" s="44"/>
      <c r="D782" s="44"/>
      <c r="E782" s="44"/>
      <c r="F782" s="44"/>
      <c r="G782" s="44"/>
      <c r="H782" s="44"/>
      <c r="I782" s="44"/>
      <c r="J782" s="44"/>
      <c r="K782" s="44"/>
      <c r="L782" s="44"/>
      <c r="M782" s="44"/>
      <c r="N782" s="44"/>
      <c r="O782" s="44"/>
      <c r="P782" s="44"/>
      <c r="Q782" s="44"/>
      <c r="R782" s="44"/>
      <c r="S782" s="44"/>
      <c r="T782" s="44"/>
      <c r="U782" s="44"/>
      <c r="V782" s="44"/>
      <c r="W782" s="44"/>
      <c r="X782" s="44"/>
      <c r="Y782" s="44"/>
      <c r="Z782" s="44"/>
    </row>
    <row r="783" spans="1:26" ht="12.75" customHeight="1">
      <c r="A783" s="44"/>
      <c r="B783" s="44"/>
      <c r="C783" s="44"/>
      <c r="D783" s="44"/>
      <c r="E783" s="44"/>
      <c r="F783" s="44"/>
      <c r="G783" s="44"/>
      <c r="H783" s="44"/>
      <c r="I783" s="44"/>
      <c r="J783" s="44"/>
      <c r="K783" s="44"/>
      <c r="L783" s="44"/>
      <c r="M783" s="44"/>
      <c r="N783" s="44"/>
      <c r="O783" s="44"/>
      <c r="P783" s="44"/>
      <c r="Q783" s="44"/>
      <c r="R783" s="44"/>
      <c r="S783" s="44"/>
      <c r="T783" s="44"/>
      <c r="U783" s="44"/>
      <c r="V783" s="44"/>
      <c r="W783" s="44"/>
      <c r="X783" s="44"/>
      <c r="Y783" s="44"/>
      <c r="Z783" s="44"/>
    </row>
    <row r="784" spans="1:26" ht="12.75" customHeight="1">
      <c r="A784" s="44"/>
      <c r="B784" s="44"/>
      <c r="C784" s="44"/>
      <c r="D784" s="44"/>
      <c r="E784" s="44"/>
      <c r="F784" s="44"/>
      <c r="G784" s="44"/>
      <c r="H784" s="44"/>
      <c r="I784" s="44"/>
      <c r="J784" s="44"/>
      <c r="K784" s="44"/>
      <c r="L784" s="44"/>
      <c r="M784" s="44"/>
      <c r="N784" s="44"/>
      <c r="O784" s="44"/>
      <c r="P784" s="44"/>
      <c r="Q784" s="44"/>
      <c r="R784" s="44"/>
      <c r="S784" s="44"/>
      <c r="T784" s="44"/>
      <c r="U784" s="44"/>
      <c r="V784" s="44"/>
      <c r="W784" s="44"/>
      <c r="X784" s="44"/>
      <c r="Y784" s="44"/>
      <c r="Z784" s="44"/>
    </row>
    <row r="785" spans="1:26" ht="12.75" customHeight="1">
      <c r="A785" s="44"/>
      <c r="B785" s="44"/>
      <c r="C785" s="44"/>
      <c r="D785" s="44"/>
      <c r="E785" s="44"/>
      <c r="F785" s="44"/>
      <c r="G785" s="44"/>
      <c r="H785" s="44"/>
      <c r="I785" s="44"/>
      <c r="J785" s="44"/>
      <c r="K785" s="44"/>
      <c r="L785" s="44"/>
      <c r="M785" s="44"/>
      <c r="N785" s="44"/>
      <c r="O785" s="44"/>
      <c r="P785" s="44"/>
      <c r="Q785" s="44"/>
      <c r="R785" s="44"/>
      <c r="S785" s="44"/>
      <c r="T785" s="44"/>
      <c r="U785" s="44"/>
      <c r="V785" s="44"/>
      <c r="W785" s="44"/>
      <c r="X785" s="44"/>
      <c r="Y785" s="44"/>
      <c r="Z785" s="44"/>
    </row>
    <row r="786" spans="1:26" ht="12.75" customHeight="1">
      <c r="A786" s="44"/>
      <c r="B786" s="44"/>
      <c r="C786" s="44"/>
      <c r="D786" s="44"/>
      <c r="E786" s="44"/>
      <c r="F786" s="44"/>
      <c r="G786" s="44"/>
      <c r="H786" s="44"/>
      <c r="I786" s="44"/>
      <c r="J786" s="44"/>
      <c r="K786" s="44"/>
      <c r="L786" s="44"/>
      <c r="M786" s="44"/>
      <c r="N786" s="44"/>
      <c r="O786" s="44"/>
      <c r="P786" s="44"/>
      <c r="Q786" s="44"/>
      <c r="R786" s="44"/>
      <c r="S786" s="44"/>
      <c r="T786" s="44"/>
      <c r="U786" s="44"/>
      <c r="V786" s="44"/>
      <c r="W786" s="44"/>
      <c r="X786" s="44"/>
      <c r="Y786" s="44"/>
      <c r="Z786" s="44"/>
    </row>
    <row r="787" spans="1:26" ht="12.75" customHeight="1">
      <c r="A787" s="44"/>
      <c r="B787" s="44"/>
      <c r="C787" s="44"/>
      <c r="D787" s="44"/>
      <c r="E787" s="44"/>
      <c r="F787" s="44"/>
      <c r="G787" s="44"/>
      <c r="H787" s="44"/>
      <c r="I787" s="44"/>
      <c r="J787" s="44"/>
      <c r="K787" s="44"/>
      <c r="L787" s="44"/>
      <c r="M787" s="44"/>
      <c r="N787" s="44"/>
      <c r="O787" s="44"/>
      <c r="P787" s="44"/>
      <c r="Q787" s="44"/>
      <c r="R787" s="44"/>
      <c r="S787" s="44"/>
      <c r="T787" s="44"/>
      <c r="U787" s="44"/>
      <c r="V787" s="44"/>
      <c r="W787" s="44"/>
      <c r="X787" s="44"/>
      <c r="Y787" s="44"/>
      <c r="Z787" s="44"/>
    </row>
    <row r="788" spans="1:26" ht="12.75" customHeight="1">
      <c r="A788" s="44"/>
      <c r="B788" s="44"/>
      <c r="C788" s="44"/>
      <c r="D788" s="44"/>
      <c r="E788" s="44"/>
      <c r="F788" s="44"/>
      <c r="G788" s="44"/>
      <c r="H788" s="44"/>
      <c r="I788" s="44"/>
      <c r="J788" s="44"/>
      <c r="K788" s="44"/>
      <c r="L788" s="44"/>
      <c r="M788" s="44"/>
      <c r="N788" s="44"/>
      <c r="O788" s="44"/>
      <c r="P788" s="44"/>
      <c r="Q788" s="44"/>
      <c r="R788" s="44"/>
      <c r="S788" s="44"/>
      <c r="T788" s="44"/>
      <c r="U788" s="44"/>
      <c r="V788" s="44"/>
      <c r="W788" s="44"/>
      <c r="X788" s="44"/>
      <c r="Y788" s="44"/>
      <c r="Z788" s="44"/>
    </row>
    <row r="789" spans="1:26" ht="12.75" customHeight="1">
      <c r="A789" s="44"/>
      <c r="B789" s="44"/>
      <c r="C789" s="44"/>
      <c r="D789" s="44"/>
      <c r="E789" s="44"/>
      <c r="F789" s="44"/>
      <c r="G789" s="44"/>
      <c r="H789" s="44"/>
      <c r="I789" s="44"/>
      <c r="J789" s="44"/>
      <c r="K789" s="44"/>
      <c r="L789" s="44"/>
      <c r="M789" s="44"/>
      <c r="N789" s="44"/>
      <c r="O789" s="44"/>
      <c r="P789" s="44"/>
      <c r="Q789" s="44"/>
      <c r="R789" s="44"/>
      <c r="S789" s="44"/>
      <c r="T789" s="44"/>
      <c r="U789" s="44"/>
      <c r="V789" s="44"/>
      <c r="W789" s="44"/>
      <c r="X789" s="44"/>
      <c r="Y789" s="44"/>
      <c r="Z789" s="44"/>
    </row>
    <row r="790" spans="1:26" ht="12.75" customHeight="1">
      <c r="A790" s="44"/>
      <c r="B790" s="44"/>
      <c r="C790" s="44"/>
      <c r="D790" s="44"/>
      <c r="E790" s="44"/>
      <c r="F790" s="44"/>
      <c r="G790" s="44"/>
      <c r="H790" s="44"/>
      <c r="I790" s="44"/>
      <c r="J790" s="44"/>
      <c r="K790" s="44"/>
      <c r="L790" s="44"/>
      <c r="M790" s="44"/>
      <c r="N790" s="44"/>
      <c r="O790" s="44"/>
      <c r="P790" s="44"/>
      <c r="Q790" s="44"/>
      <c r="R790" s="44"/>
      <c r="S790" s="44"/>
      <c r="T790" s="44"/>
      <c r="U790" s="44"/>
      <c r="V790" s="44"/>
      <c r="W790" s="44"/>
      <c r="X790" s="44"/>
      <c r="Y790" s="44"/>
      <c r="Z790" s="44"/>
    </row>
    <row r="791" spans="1:26" ht="12.75" customHeight="1">
      <c r="A791" s="44"/>
      <c r="B791" s="44"/>
      <c r="C791" s="44"/>
      <c r="D791" s="44"/>
      <c r="E791" s="44"/>
      <c r="F791" s="44"/>
      <c r="G791" s="44"/>
      <c r="H791" s="44"/>
      <c r="I791" s="44"/>
      <c r="J791" s="44"/>
      <c r="K791" s="44"/>
      <c r="L791" s="44"/>
      <c r="M791" s="44"/>
      <c r="N791" s="44"/>
      <c r="O791" s="44"/>
      <c r="P791" s="44"/>
      <c r="Q791" s="44"/>
      <c r="R791" s="44"/>
      <c r="S791" s="44"/>
      <c r="T791" s="44"/>
      <c r="U791" s="44"/>
      <c r="V791" s="44"/>
      <c r="W791" s="44"/>
      <c r="X791" s="44"/>
      <c r="Y791" s="44"/>
      <c r="Z791" s="44"/>
    </row>
    <row r="792" spans="1:26" ht="12.75" customHeight="1">
      <c r="A792" s="44"/>
      <c r="B792" s="44"/>
      <c r="C792" s="44"/>
      <c r="D792" s="44"/>
      <c r="E792" s="44"/>
      <c r="F792" s="44"/>
      <c r="G792" s="44"/>
      <c r="H792" s="44"/>
      <c r="I792" s="44"/>
      <c r="J792" s="44"/>
      <c r="K792" s="44"/>
      <c r="L792" s="44"/>
      <c r="M792" s="44"/>
      <c r="N792" s="44"/>
      <c r="O792" s="44"/>
      <c r="P792" s="44"/>
      <c r="Q792" s="44"/>
      <c r="R792" s="44"/>
      <c r="S792" s="44"/>
      <c r="T792" s="44"/>
      <c r="U792" s="44"/>
      <c r="V792" s="44"/>
      <c r="W792" s="44"/>
      <c r="X792" s="44"/>
      <c r="Y792" s="44"/>
      <c r="Z792" s="44"/>
    </row>
    <row r="793" spans="1:26" ht="12.75" customHeight="1">
      <c r="A793" s="44"/>
      <c r="B793" s="44"/>
      <c r="C793" s="44"/>
      <c r="D793" s="44"/>
      <c r="E793" s="44"/>
      <c r="F793" s="44"/>
      <c r="G793" s="44"/>
      <c r="H793" s="44"/>
      <c r="I793" s="44"/>
      <c r="J793" s="44"/>
      <c r="K793" s="44"/>
      <c r="L793" s="44"/>
      <c r="M793" s="44"/>
      <c r="N793" s="44"/>
      <c r="O793" s="44"/>
      <c r="P793" s="44"/>
      <c r="Q793" s="44"/>
      <c r="R793" s="44"/>
      <c r="S793" s="44"/>
      <c r="T793" s="44"/>
      <c r="U793" s="44"/>
      <c r="V793" s="44"/>
      <c r="W793" s="44"/>
      <c r="X793" s="44"/>
      <c r="Y793" s="44"/>
      <c r="Z793" s="44"/>
    </row>
    <row r="794" spans="1:26" ht="12.75" customHeight="1">
      <c r="A794" s="44"/>
      <c r="B794" s="44"/>
      <c r="C794" s="44"/>
      <c r="D794" s="44"/>
      <c r="E794" s="44"/>
      <c r="F794" s="44"/>
      <c r="G794" s="44"/>
      <c r="H794" s="44"/>
      <c r="I794" s="44"/>
      <c r="J794" s="44"/>
      <c r="K794" s="44"/>
      <c r="L794" s="44"/>
      <c r="M794" s="44"/>
      <c r="N794" s="44"/>
      <c r="O794" s="44"/>
      <c r="P794" s="44"/>
      <c r="Q794" s="44"/>
      <c r="R794" s="44"/>
      <c r="S794" s="44"/>
      <c r="T794" s="44"/>
      <c r="U794" s="44"/>
      <c r="V794" s="44"/>
      <c r="W794" s="44"/>
      <c r="X794" s="44"/>
      <c r="Y794" s="44"/>
      <c r="Z794" s="44"/>
    </row>
    <row r="795" spans="1:26" ht="12.75" customHeight="1">
      <c r="A795" s="44"/>
      <c r="B795" s="44"/>
      <c r="C795" s="44"/>
      <c r="D795" s="44"/>
      <c r="E795" s="44"/>
      <c r="F795" s="44"/>
      <c r="G795" s="44"/>
      <c r="H795" s="44"/>
      <c r="I795" s="44"/>
      <c r="J795" s="44"/>
      <c r="K795" s="44"/>
      <c r="L795" s="44"/>
      <c r="M795" s="44"/>
      <c r="N795" s="44"/>
      <c r="O795" s="44"/>
      <c r="P795" s="44"/>
      <c r="Q795" s="44"/>
      <c r="R795" s="44"/>
      <c r="S795" s="44"/>
      <c r="T795" s="44"/>
      <c r="U795" s="44"/>
      <c r="V795" s="44"/>
      <c r="W795" s="44"/>
      <c r="X795" s="44"/>
      <c r="Y795" s="44"/>
      <c r="Z795" s="44"/>
    </row>
    <row r="796" spans="1:26" ht="12.75" customHeight="1">
      <c r="A796" s="44"/>
      <c r="B796" s="44"/>
      <c r="C796" s="44"/>
      <c r="D796" s="44"/>
      <c r="E796" s="44"/>
      <c r="F796" s="44"/>
      <c r="G796" s="44"/>
      <c r="H796" s="44"/>
      <c r="I796" s="44"/>
      <c r="J796" s="44"/>
      <c r="K796" s="44"/>
      <c r="L796" s="44"/>
      <c r="M796" s="44"/>
      <c r="N796" s="44"/>
      <c r="O796" s="44"/>
      <c r="P796" s="44"/>
      <c r="Q796" s="44"/>
      <c r="R796" s="44"/>
      <c r="S796" s="44"/>
      <c r="T796" s="44"/>
      <c r="U796" s="44"/>
      <c r="V796" s="44"/>
      <c r="W796" s="44"/>
      <c r="X796" s="44"/>
      <c r="Y796" s="44"/>
      <c r="Z796" s="44"/>
    </row>
    <row r="797" spans="1:26" ht="12.75" customHeight="1">
      <c r="A797" s="44"/>
      <c r="B797" s="44"/>
      <c r="C797" s="44"/>
      <c r="D797" s="44"/>
      <c r="E797" s="44"/>
      <c r="F797" s="44"/>
      <c r="G797" s="44"/>
      <c r="H797" s="44"/>
      <c r="I797" s="44"/>
      <c r="J797" s="44"/>
      <c r="K797" s="44"/>
      <c r="L797" s="44"/>
      <c r="M797" s="44"/>
      <c r="N797" s="44"/>
      <c r="O797" s="44"/>
      <c r="P797" s="44"/>
      <c r="Q797" s="44"/>
      <c r="R797" s="44"/>
      <c r="S797" s="44"/>
      <c r="T797" s="44"/>
      <c r="U797" s="44"/>
      <c r="V797" s="44"/>
      <c r="W797" s="44"/>
      <c r="X797" s="44"/>
      <c r="Y797" s="44"/>
      <c r="Z797" s="44"/>
    </row>
    <row r="798" spans="1:26" ht="12.75" customHeight="1">
      <c r="A798" s="44"/>
      <c r="B798" s="44"/>
      <c r="C798" s="44"/>
      <c r="D798" s="44"/>
      <c r="E798" s="44"/>
      <c r="F798" s="44"/>
      <c r="G798" s="44"/>
      <c r="H798" s="44"/>
      <c r="I798" s="44"/>
      <c r="J798" s="44"/>
      <c r="K798" s="44"/>
      <c r="L798" s="44"/>
      <c r="M798" s="44"/>
      <c r="N798" s="44"/>
      <c r="O798" s="44"/>
      <c r="P798" s="44"/>
      <c r="Q798" s="44"/>
      <c r="R798" s="44"/>
      <c r="S798" s="44"/>
      <c r="T798" s="44"/>
      <c r="U798" s="44"/>
      <c r="V798" s="44"/>
      <c r="W798" s="44"/>
      <c r="X798" s="44"/>
      <c r="Y798" s="44"/>
      <c r="Z798" s="44"/>
    </row>
    <row r="799" spans="1:26" ht="12.75" customHeight="1">
      <c r="A799" s="44"/>
      <c r="B799" s="44"/>
      <c r="C799" s="44"/>
      <c r="D799" s="44"/>
      <c r="E799" s="44"/>
      <c r="F799" s="44"/>
      <c r="G799" s="44"/>
      <c r="H799" s="44"/>
      <c r="I799" s="44"/>
      <c r="J799" s="44"/>
      <c r="K799" s="44"/>
      <c r="L799" s="44"/>
      <c r="M799" s="44"/>
      <c r="N799" s="44"/>
      <c r="O799" s="44"/>
      <c r="P799" s="44"/>
      <c r="Q799" s="44"/>
      <c r="R799" s="44"/>
      <c r="S799" s="44"/>
      <c r="T799" s="44"/>
      <c r="U799" s="44"/>
      <c r="V799" s="44"/>
      <c r="W799" s="44"/>
      <c r="X799" s="44"/>
      <c r="Y799" s="44"/>
      <c r="Z799" s="44"/>
    </row>
    <row r="800" spans="1:26" ht="12.75" customHeight="1">
      <c r="A800" s="44"/>
      <c r="B800" s="44"/>
      <c r="C800" s="44"/>
      <c r="D800" s="44"/>
      <c r="E800" s="44"/>
      <c r="F800" s="44"/>
      <c r="G800" s="44"/>
      <c r="H800" s="44"/>
      <c r="I800" s="44"/>
      <c r="J800" s="44"/>
      <c r="K800" s="44"/>
      <c r="L800" s="44"/>
      <c r="M800" s="44"/>
      <c r="N800" s="44"/>
      <c r="O800" s="44"/>
      <c r="P800" s="44"/>
      <c r="Q800" s="44"/>
      <c r="R800" s="44"/>
      <c r="S800" s="44"/>
      <c r="T800" s="44"/>
      <c r="U800" s="44"/>
      <c r="V800" s="44"/>
      <c r="W800" s="44"/>
      <c r="X800" s="44"/>
      <c r="Y800" s="44"/>
      <c r="Z800" s="44"/>
    </row>
    <row r="801" spans="1:26" ht="12.75" customHeight="1">
      <c r="A801" s="44"/>
      <c r="B801" s="44"/>
      <c r="C801" s="44"/>
      <c r="D801" s="44"/>
      <c r="E801" s="44"/>
      <c r="F801" s="44"/>
      <c r="G801" s="44"/>
      <c r="H801" s="44"/>
      <c r="I801" s="44"/>
      <c r="J801" s="44"/>
      <c r="K801" s="44"/>
      <c r="L801" s="44"/>
      <c r="M801" s="44"/>
      <c r="N801" s="44"/>
      <c r="O801" s="44"/>
      <c r="P801" s="44"/>
      <c r="Q801" s="44"/>
      <c r="R801" s="44"/>
      <c r="S801" s="44"/>
      <c r="T801" s="44"/>
      <c r="U801" s="44"/>
      <c r="V801" s="44"/>
      <c r="W801" s="44"/>
      <c r="X801" s="44"/>
      <c r="Y801" s="44"/>
      <c r="Z801" s="44"/>
    </row>
    <row r="802" spans="1:26" ht="12.75" customHeight="1">
      <c r="A802" s="44"/>
      <c r="B802" s="44"/>
      <c r="C802" s="44"/>
      <c r="D802" s="44"/>
      <c r="E802" s="44"/>
      <c r="F802" s="44"/>
      <c r="G802" s="44"/>
      <c r="H802" s="44"/>
      <c r="I802" s="44"/>
      <c r="J802" s="44"/>
      <c r="K802" s="44"/>
      <c r="L802" s="44"/>
      <c r="M802" s="44"/>
      <c r="N802" s="44"/>
      <c r="O802" s="44"/>
      <c r="P802" s="44"/>
      <c r="Q802" s="44"/>
      <c r="R802" s="44"/>
      <c r="S802" s="44"/>
      <c r="T802" s="44"/>
      <c r="U802" s="44"/>
      <c r="V802" s="44"/>
      <c r="W802" s="44"/>
      <c r="X802" s="44"/>
      <c r="Y802" s="44"/>
      <c r="Z802" s="44"/>
    </row>
    <row r="803" spans="1:26" ht="12.75" customHeight="1">
      <c r="A803" s="44"/>
      <c r="B803" s="44"/>
      <c r="C803" s="44"/>
      <c r="D803" s="44"/>
      <c r="E803" s="44"/>
      <c r="F803" s="44"/>
      <c r="G803" s="44"/>
      <c r="H803" s="44"/>
      <c r="I803" s="44"/>
      <c r="J803" s="44"/>
      <c r="K803" s="44"/>
      <c r="L803" s="44"/>
      <c r="M803" s="44"/>
      <c r="N803" s="44"/>
      <c r="O803" s="44"/>
      <c r="P803" s="44"/>
      <c r="Q803" s="44"/>
      <c r="R803" s="44"/>
      <c r="S803" s="44"/>
      <c r="T803" s="44"/>
      <c r="U803" s="44"/>
      <c r="V803" s="44"/>
      <c r="W803" s="44"/>
      <c r="X803" s="44"/>
      <c r="Y803" s="44"/>
      <c r="Z803" s="44"/>
    </row>
    <row r="804" spans="1:26" ht="12.75" customHeight="1">
      <c r="A804" s="44"/>
      <c r="B804" s="44"/>
      <c r="C804" s="44"/>
      <c r="D804" s="44"/>
      <c r="E804" s="44"/>
      <c r="F804" s="44"/>
      <c r="G804" s="44"/>
      <c r="H804" s="44"/>
      <c r="I804" s="44"/>
      <c r="J804" s="44"/>
      <c r="K804" s="44"/>
      <c r="L804" s="44"/>
      <c r="M804" s="44"/>
      <c r="N804" s="44"/>
      <c r="O804" s="44"/>
      <c r="P804" s="44"/>
      <c r="Q804" s="44"/>
      <c r="R804" s="44"/>
      <c r="S804" s="44"/>
      <c r="T804" s="44"/>
      <c r="U804" s="44"/>
      <c r="V804" s="44"/>
      <c r="W804" s="44"/>
      <c r="X804" s="44"/>
      <c r="Y804" s="44"/>
      <c r="Z804" s="44"/>
    </row>
    <row r="805" spans="1:26" ht="12.75" customHeight="1">
      <c r="A805" s="44"/>
      <c r="B805" s="44"/>
      <c r="C805" s="44"/>
      <c r="D805" s="44"/>
      <c r="E805" s="44"/>
      <c r="F805" s="44"/>
      <c r="G805" s="44"/>
      <c r="H805" s="44"/>
      <c r="I805" s="44"/>
      <c r="J805" s="44"/>
      <c r="K805" s="44"/>
      <c r="L805" s="44"/>
      <c r="M805" s="44"/>
      <c r="N805" s="44"/>
      <c r="O805" s="44"/>
      <c r="P805" s="44"/>
      <c r="Q805" s="44"/>
      <c r="R805" s="44"/>
      <c r="S805" s="44"/>
      <c r="T805" s="44"/>
      <c r="U805" s="44"/>
      <c r="V805" s="44"/>
      <c r="W805" s="44"/>
      <c r="X805" s="44"/>
      <c r="Y805" s="44"/>
      <c r="Z805" s="44"/>
    </row>
    <row r="806" spans="1:26" ht="12.75" customHeight="1">
      <c r="A806" s="44"/>
      <c r="B806" s="44"/>
      <c r="C806" s="44"/>
      <c r="D806" s="44"/>
      <c r="E806" s="44"/>
      <c r="F806" s="44"/>
      <c r="G806" s="44"/>
      <c r="H806" s="44"/>
      <c r="I806" s="44"/>
      <c r="J806" s="44"/>
      <c r="K806" s="44"/>
      <c r="L806" s="44"/>
      <c r="M806" s="44"/>
      <c r="N806" s="44"/>
      <c r="O806" s="44"/>
      <c r="P806" s="44"/>
      <c r="Q806" s="44"/>
      <c r="R806" s="44"/>
      <c r="S806" s="44"/>
      <c r="T806" s="44"/>
      <c r="U806" s="44"/>
      <c r="V806" s="44"/>
      <c r="W806" s="44"/>
      <c r="X806" s="44"/>
      <c r="Y806" s="44"/>
      <c r="Z806" s="44"/>
    </row>
    <row r="807" spans="1:26" ht="12.75" customHeight="1">
      <c r="A807" s="44"/>
      <c r="B807" s="44"/>
      <c r="C807" s="44"/>
      <c r="D807" s="44"/>
      <c r="E807" s="44"/>
      <c r="F807" s="44"/>
      <c r="G807" s="44"/>
      <c r="H807" s="44"/>
      <c r="I807" s="44"/>
      <c r="J807" s="44"/>
      <c r="K807" s="44"/>
      <c r="L807" s="44"/>
      <c r="M807" s="44"/>
      <c r="N807" s="44"/>
      <c r="O807" s="44"/>
      <c r="P807" s="44"/>
      <c r="Q807" s="44"/>
      <c r="R807" s="44"/>
      <c r="S807" s="44"/>
      <c r="T807" s="44"/>
      <c r="U807" s="44"/>
      <c r="V807" s="44"/>
      <c r="W807" s="44"/>
      <c r="X807" s="44"/>
      <c r="Y807" s="44"/>
      <c r="Z807" s="44"/>
    </row>
    <row r="808" spans="1:26" ht="12.75" customHeight="1">
      <c r="A808" s="44"/>
      <c r="B808" s="44"/>
      <c r="C808" s="44"/>
      <c r="D808" s="44"/>
      <c r="E808" s="44"/>
      <c r="F808" s="44"/>
      <c r="G808" s="44"/>
      <c r="H808" s="44"/>
      <c r="I808" s="44"/>
      <c r="J808" s="44"/>
      <c r="K808" s="44"/>
      <c r="L808" s="44"/>
      <c r="M808" s="44"/>
      <c r="N808" s="44"/>
      <c r="O808" s="44"/>
      <c r="P808" s="44"/>
      <c r="Q808" s="44"/>
      <c r="R808" s="44"/>
      <c r="S808" s="44"/>
      <c r="T808" s="44"/>
      <c r="U808" s="44"/>
      <c r="V808" s="44"/>
      <c r="W808" s="44"/>
      <c r="X808" s="44"/>
      <c r="Y808" s="44"/>
      <c r="Z808" s="44"/>
    </row>
    <row r="809" spans="1:26" ht="12.75" customHeight="1">
      <c r="A809" s="44"/>
      <c r="B809" s="44"/>
      <c r="C809" s="44"/>
      <c r="D809" s="44"/>
      <c r="E809" s="44"/>
      <c r="F809" s="44"/>
      <c r="G809" s="44"/>
      <c r="H809" s="44"/>
      <c r="I809" s="44"/>
      <c r="J809" s="44"/>
      <c r="K809" s="44"/>
      <c r="L809" s="44"/>
      <c r="M809" s="44"/>
      <c r="N809" s="44"/>
      <c r="O809" s="44"/>
      <c r="P809" s="44"/>
      <c r="Q809" s="44"/>
      <c r="R809" s="44"/>
      <c r="S809" s="44"/>
      <c r="T809" s="44"/>
      <c r="U809" s="44"/>
      <c r="V809" s="44"/>
      <c r="W809" s="44"/>
      <c r="X809" s="44"/>
      <c r="Y809" s="44"/>
      <c r="Z809" s="44"/>
    </row>
    <row r="810" spans="1:26" ht="12.75" customHeight="1">
      <c r="A810" s="44"/>
      <c r="B810" s="44"/>
      <c r="C810" s="44"/>
      <c r="D810" s="44"/>
      <c r="E810" s="44"/>
      <c r="F810" s="44"/>
      <c r="G810" s="44"/>
      <c r="H810" s="44"/>
      <c r="I810" s="44"/>
      <c r="J810" s="44"/>
      <c r="K810" s="44"/>
      <c r="L810" s="44"/>
      <c r="M810" s="44"/>
      <c r="N810" s="44"/>
      <c r="O810" s="44"/>
      <c r="P810" s="44"/>
      <c r="Q810" s="44"/>
      <c r="R810" s="44"/>
      <c r="S810" s="44"/>
      <c r="T810" s="44"/>
      <c r="U810" s="44"/>
      <c r="V810" s="44"/>
      <c r="W810" s="44"/>
      <c r="X810" s="44"/>
      <c r="Y810" s="44"/>
      <c r="Z810" s="44"/>
    </row>
    <row r="811" spans="1:26" ht="12.75" customHeight="1">
      <c r="A811" s="44"/>
      <c r="B811" s="44"/>
      <c r="C811" s="44"/>
      <c r="D811" s="44"/>
      <c r="E811" s="44"/>
      <c r="F811" s="44"/>
      <c r="G811" s="44"/>
      <c r="H811" s="44"/>
      <c r="I811" s="44"/>
      <c r="J811" s="44"/>
      <c r="K811" s="44"/>
      <c r="L811" s="44"/>
      <c r="M811" s="44"/>
      <c r="N811" s="44"/>
      <c r="O811" s="44"/>
      <c r="P811" s="44"/>
      <c r="Q811" s="44"/>
      <c r="R811" s="44"/>
      <c r="S811" s="44"/>
      <c r="T811" s="44"/>
      <c r="U811" s="44"/>
      <c r="V811" s="44"/>
      <c r="W811" s="44"/>
      <c r="X811" s="44"/>
      <c r="Y811" s="44"/>
      <c r="Z811" s="44"/>
    </row>
    <row r="812" spans="1:26" ht="12.75" customHeight="1">
      <c r="A812" s="44"/>
      <c r="B812" s="44"/>
      <c r="C812" s="44"/>
      <c r="D812" s="44"/>
      <c r="E812" s="44"/>
      <c r="F812" s="44"/>
      <c r="G812" s="44"/>
      <c r="H812" s="44"/>
      <c r="I812" s="44"/>
      <c r="J812" s="44"/>
      <c r="K812" s="44"/>
      <c r="L812" s="44"/>
      <c r="M812" s="44"/>
      <c r="N812" s="44"/>
      <c r="O812" s="44"/>
      <c r="P812" s="44"/>
      <c r="Q812" s="44"/>
      <c r="R812" s="44"/>
      <c r="S812" s="44"/>
      <c r="T812" s="44"/>
      <c r="U812" s="44"/>
      <c r="V812" s="44"/>
      <c r="W812" s="44"/>
      <c r="X812" s="44"/>
      <c r="Y812" s="44"/>
      <c r="Z812" s="44"/>
    </row>
    <row r="813" spans="1:26" ht="12.75" customHeight="1">
      <c r="A813" s="44"/>
      <c r="B813" s="44"/>
      <c r="C813" s="44"/>
      <c r="D813" s="44"/>
      <c r="E813" s="44"/>
      <c r="F813" s="44"/>
      <c r="G813" s="44"/>
      <c r="H813" s="44"/>
      <c r="I813" s="44"/>
      <c r="J813" s="44"/>
      <c r="K813" s="44"/>
      <c r="L813" s="44"/>
      <c r="M813" s="44"/>
      <c r="N813" s="44"/>
      <c r="O813" s="44"/>
      <c r="P813" s="44"/>
      <c r="Q813" s="44"/>
      <c r="R813" s="44"/>
      <c r="S813" s="44"/>
      <c r="T813" s="44"/>
      <c r="U813" s="44"/>
      <c r="V813" s="44"/>
      <c r="W813" s="44"/>
      <c r="X813" s="44"/>
      <c r="Y813" s="44"/>
      <c r="Z813" s="44"/>
    </row>
    <row r="814" spans="1:26" ht="12.75" customHeight="1">
      <c r="A814" s="44"/>
      <c r="B814" s="44"/>
      <c r="C814" s="44"/>
      <c r="D814" s="44"/>
      <c r="E814" s="44"/>
      <c r="F814" s="44"/>
      <c r="G814" s="44"/>
      <c r="H814" s="44"/>
      <c r="I814" s="44"/>
      <c r="J814" s="44"/>
      <c r="K814" s="44"/>
      <c r="L814" s="44"/>
      <c r="M814" s="44"/>
      <c r="N814" s="44"/>
      <c r="O814" s="44"/>
      <c r="P814" s="44"/>
      <c r="Q814" s="44"/>
      <c r="R814" s="44"/>
      <c r="S814" s="44"/>
      <c r="T814" s="44"/>
      <c r="U814" s="44"/>
      <c r="V814" s="44"/>
      <c r="W814" s="44"/>
      <c r="X814" s="44"/>
      <c r="Y814" s="44"/>
      <c r="Z814" s="44"/>
    </row>
    <row r="815" spans="1:26" ht="12.75" customHeight="1">
      <c r="A815" s="44"/>
      <c r="B815" s="44"/>
      <c r="C815" s="44"/>
      <c r="D815" s="44"/>
      <c r="E815" s="44"/>
      <c r="F815" s="44"/>
      <c r="G815" s="44"/>
      <c r="H815" s="44"/>
      <c r="I815" s="44"/>
      <c r="J815" s="44"/>
      <c r="K815" s="44"/>
      <c r="L815" s="44"/>
      <c r="M815" s="44"/>
      <c r="N815" s="44"/>
      <c r="O815" s="44"/>
      <c r="P815" s="44"/>
      <c r="Q815" s="44"/>
      <c r="R815" s="44"/>
      <c r="S815" s="44"/>
      <c r="T815" s="44"/>
      <c r="U815" s="44"/>
      <c r="V815" s="44"/>
      <c r="W815" s="44"/>
      <c r="X815" s="44"/>
      <c r="Y815" s="44"/>
      <c r="Z815" s="44"/>
    </row>
    <row r="816" spans="1:26" ht="12.75" customHeight="1">
      <c r="A816" s="44"/>
      <c r="B816" s="44"/>
      <c r="C816" s="44"/>
      <c r="D816" s="44"/>
      <c r="E816" s="44"/>
      <c r="F816" s="44"/>
      <c r="G816" s="44"/>
      <c r="H816" s="44"/>
      <c r="I816" s="44"/>
      <c r="J816" s="44"/>
      <c r="K816" s="44"/>
      <c r="L816" s="44"/>
      <c r="M816" s="44"/>
      <c r="N816" s="44"/>
      <c r="O816" s="44"/>
      <c r="P816" s="44"/>
      <c r="Q816" s="44"/>
      <c r="R816" s="44"/>
      <c r="S816" s="44"/>
      <c r="T816" s="44"/>
      <c r="U816" s="44"/>
      <c r="V816" s="44"/>
      <c r="W816" s="44"/>
      <c r="X816" s="44"/>
      <c r="Y816" s="44"/>
      <c r="Z816" s="44"/>
    </row>
    <row r="817" spans="1:26" ht="12.75" customHeight="1">
      <c r="A817" s="44"/>
      <c r="B817" s="44"/>
      <c r="C817" s="44"/>
      <c r="D817" s="44"/>
      <c r="E817" s="44"/>
      <c r="F817" s="44"/>
      <c r="G817" s="44"/>
      <c r="H817" s="44"/>
      <c r="I817" s="44"/>
      <c r="J817" s="44"/>
      <c r="K817" s="44"/>
      <c r="L817" s="44"/>
      <c r="M817" s="44"/>
      <c r="N817" s="44"/>
      <c r="O817" s="44"/>
      <c r="P817" s="44"/>
      <c r="Q817" s="44"/>
      <c r="R817" s="44"/>
      <c r="S817" s="44"/>
      <c r="T817" s="44"/>
      <c r="U817" s="44"/>
      <c r="V817" s="44"/>
      <c r="W817" s="44"/>
      <c r="X817" s="44"/>
      <c r="Y817" s="44"/>
      <c r="Z817" s="44"/>
    </row>
    <row r="818" spans="1:26" ht="12.75" customHeight="1">
      <c r="A818" s="44"/>
      <c r="B818" s="44"/>
      <c r="C818" s="44"/>
      <c r="D818" s="44"/>
      <c r="E818" s="44"/>
      <c r="F818" s="44"/>
      <c r="G818" s="44"/>
      <c r="H818" s="44"/>
      <c r="I818" s="44"/>
      <c r="J818" s="44"/>
      <c r="K818" s="44"/>
      <c r="L818" s="44"/>
      <c r="M818" s="44"/>
      <c r="N818" s="44"/>
      <c r="O818" s="44"/>
      <c r="P818" s="44"/>
      <c r="Q818" s="44"/>
      <c r="R818" s="44"/>
      <c r="S818" s="44"/>
      <c r="T818" s="44"/>
      <c r="U818" s="44"/>
      <c r="V818" s="44"/>
      <c r="W818" s="44"/>
      <c r="X818" s="44"/>
      <c r="Y818" s="44"/>
      <c r="Z818" s="44"/>
    </row>
    <row r="819" spans="1:26" ht="12.75" customHeight="1">
      <c r="A819" s="44"/>
      <c r="B819" s="44"/>
      <c r="C819" s="44"/>
      <c r="D819" s="44"/>
      <c r="E819" s="44"/>
      <c r="F819" s="44"/>
      <c r="G819" s="44"/>
      <c r="H819" s="44"/>
      <c r="I819" s="44"/>
      <c r="J819" s="44"/>
      <c r="K819" s="44"/>
      <c r="L819" s="44"/>
      <c r="M819" s="44"/>
      <c r="N819" s="44"/>
      <c r="O819" s="44"/>
      <c r="P819" s="44"/>
      <c r="Q819" s="44"/>
      <c r="R819" s="44"/>
      <c r="S819" s="44"/>
      <c r="T819" s="44"/>
      <c r="U819" s="44"/>
      <c r="V819" s="44"/>
      <c r="W819" s="44"/>
      <c r="X819" s="44"/>
      <c r="Y819" s="44"/>
      <c r="Z819" s="44"/>
    </row>
    <row r="820" spans="1:26" ht="12.75" customHeight="1">
      <c r="A820" s="44"/>
      <c r="B820" s="44"/>
      <c r="C820" s="44"/>
      <c r="D820" s="44"/>
      <c r="E820" s="44"/>
      <c r="F820" s="44"/>
      <c r="G820" s="44"/>
      <c r="H820" s="44"/>
      <c r="I820" s="44"/>
      <c r="J820" s="44"/>
      <c r="K820" s="44"/>
      <c r="L820" s="44"/>
      <c r="M820" s="44"/>
      <c r="N820" s="44"/>
      <c r="O820" s="44"/>
      <c r="P820" s="44"/>
      <c r="Q820" s="44"/>
      <c r="R820" s="44"/>
      <c r="S820" s="44"/>
      <c r="T820" s="44"/>
      <c r="U820" s="44"/>
      <c r="V820" s="44"/>
      <c r="W820" s="44"/>
      <c r="X820" s="44"/>
      <c r="Y820" s="44"/>
      <c r="Z820" s="44"/>
    </row>
    <row r="821" spans="1:26" ht="12.75" customHeight="1">
      <c r="A821" s="44"/>
      <c r="B821" s="44"/>
      <c r="C821" s="44"/>
      <c r="D821" s="44"/>
      <c r="E821" s="44"/>
      <c r="F821" s="44"/>
      <c r="G821" s="44"/>
      <c r="H821" s="44"/>
      <c r="I821" s="44"/>
      <c r="J821" s="44"/>
      <c r="K821" s="44"/>
      <c r="L821" s="44"/>
      <c r="M821" s="44"/>
      <c r="N821" s="44"/>
      <c r="O821" s="44"/>
      <c r="P821" s="44"/>
      <c r="Q821" s="44"/>
      <c r="R821" s="44"/>
      <c r="S821" s="44"/>
      <c r="T821" s="44"/>
      <c r="U821" s="44"/>
      <c r="V821" s="44"/>
      <c r="W821" s="44"/>
      <c r="X821" s="44"/>
      <c r="Y821" s="44"/>
      <c r="Z821" s="44"/>
    </row>
    <row r="822" spans="1:26" ht="12.75" customHeight="1">
      <c r="A822" s="44"/>
      <c r="B822" s="44"/>
      <c r="C822" s="44"/>
      <c r="D822" s="44"/>
      <c r="E822" s="44"/>
      <c r="F822" s="44"/>
      <c r="G822" s="44"/>
      <c r="H822" s="44"/>
      <c r="I822" s="44"/>
      <c r="J822" s="44"/>
      <c r="K822" s="44"/>
      <c r="L822" s="44"/>
      <c r="M822" s="44"/>
      <c r="N822" s="44"/>
      <c r="O822" s="44"/>
      <c r="P822" s="44"/>
      <c r="Q822" s="44"/>
      <c r="R822" s="44"/>
      <c r="S822" s="44"/>
      <c r="T822" s="44"/>
      <c r="U822" s="44"/>
      <c r="V822" s="44"/>
      <c r="W822" s="44"/>
      <c r="X822" s="44"/>
      <c r="Y822" s="44"/>
      <c r="Z822" s="44"/>
    </row>
    <row r="823" spans="1:26" ht="12.75" customHeight="1">
      <c r="A823" s="44"/>
      <c r="B823" s="44"/>
      <c r="C823" s="44"/>
      <c r="D823" s="44"/>
      <c r="E823" s="44"/>
      <c r="F823" s="44"/>
      <c r="G823" s="44"/>
      <c r="H823" s="44"/>
      <c r="I823" s="44"/>
      <c r="J823" s="44"/>
      <c r="K823" s="44"/>
      <c r="L823" s="44"/>
      <c r="M823" s="44"/>
      <c r="N823" s="44"/>
      <c r="O823" s="44"/>
      <c r="P823" s="44"/>
      <c r="Q823" s="44"/>
      <c r="R823" s="44"/>
      <c r="S823" s="44"/>
      <c r="T823" s="44"/>
      <c r="U823" s="44"/>
      <c r="V823" s="44"/>
      <c r="W823" s="44"/>
      <c r="X823" s="44"/>
      <c r="Y823" s="44"/>
      <c r="Z823" s="44"/>
    </row>
    <row r="824" spans="1:26" ht="12.75" customHeight="1">
      <c r="A824" s="44"/>
      <c r="B824" s="44"/>
      <c r="C824" s="44"/>
      <c r="D824" s="44"/>
      <c r="E824" s="44"/>
      <c r="F824" s="44"/>
      <c r="G824" s="44"/>
      <c r="H824" s="44"/>
      <c r="I824" s="44"/>
      <c r="J824" s="44"/>
      <c r="K824" s="44"/>
      <c r="L824" s="44"/>
      <c r="M824" s="44"/>
      <c r="N824" s="44"/>
      <c r="O824" s="44"/>
      <c r="P824" s="44"/>
      <c r="Q824" s="44"/>
      <c r="R824" s="44"/>
      <c r="S824" s="44"/>
      <c r="T824" s="44"/>
      <c r="U824" s="44"/>
      <c r="V824" s="44"/>
      <c r="W824" s="44"/>
      <c r="X824" s="44"/>
      <c r="Y824" s="44"/>
      <c r="Z824" s="44"/>
    </row>
    <row r="825" spans="1:26" ht="12.75" customHeight="1">
      <c r="A825" s="44"/>
      <c r="B825" s="44"/>
      <c r="C825" s="44"/>
      <c r="D825" s="44"/>
      <c r="E825" s="44"/>
      <c r="F825" s="44"/>
      <c r="G825" s="44"/>
      <c r="H825" s="44"/>
      <c r="I825" s="44"/>
      <c r="J825" s="44"/>
      <c r="K825" s="44"/>
      <c r="L825" s="44"/>
      <c r="M825" s="44"/>
      <c r="N825" s="44"/>
      <c r="O825" s="44"/>
      <c r="P825" s="44"/>
      <c r="Q825" s="44"/>
      <c r="R825" s="44"/>
      <c r="S825" s="44"/>
      <c r="T825" s="44"/>
      <c r="U825" s="44"/>
      <c r="V825" s="44"/>
      <c r="W825" s="44"/>
      <c r="X825" s="44"/>
      <c r="Y825" s="44"/>
      <c r="Z825" s="44"/>
    </row>
    <row r="826" spans="1:26" ht="12.75" customHeight="1">
      <c r="A826" s="44"/>
      <c r="B826" s="44"/>
      <c r="C826" s="44"/>
      <c r="D826" s="44"/>
      <c r="E826" s="44"/>
      <c r="F826" s="44"/>
      <c r="G826" s="44"/>
      <c r="H826" s="44"/>
      <c r="I826" s="44"/>
      <c r="J826" s="44"/>
      <c r="K826" s="44"/>
      <c r="L826" s="44"/>
      <c r="M826" s="44"/>
      <c r="N826" s="44"/>
      <c r="O826" s="44"/>
      <c r="P826" s="44"/>
      <c r="Q826" s="44"/>
      <c r="R826" s="44"/>
      <c r="S826" s="44"/>
      <c r="T826" s="44"/>
      <c r="U826" s="44"/>
      <c r="V826" s="44"/>
      <c r="W826" s="44"/>
      <c r="X826" s="44"/>
      <c r="Y826" s="44"/>
      <c r="Z826" s="44"/>
    </row>
    <row r="827" spans="1:26" ht="12.75" customHeight="1">
      <c r="A827" s="44"/>
      <c r="B827" s="44"/>
      <c r="C827" s="44"/>
      <c r="D827" s="44"/>
      <c r="E827" s="44"/>
      <c r="F827" s="44"/>
      <c r="G827" s="44"/>
      <c r="H827" s="44"/>
      <c r="I827" s="44"/>
      <c r="J827" s="44"/>
      <c r="K827" s="44"/>
      <c r="L827" s="44"/>
      <c r="M827" s="44"/>
      <c r="N827" s="44"/>
      <c r="O827" s="44"/>
      <c r="P827" s="44"/>
      <c r="Q827" s="44"/>
      <c r="R827" s="44"/>
      <c r="S827" s="44"/>
      <c r="T827" s="44"/>
      <c r="U827" s="44"/>
      <c r="V827" s="44"/>
      <c r="W827" s="44"/>
      <c r="X827" s="44"/>
      <c r="Y827" s="44"/>
      <c r="Z827" s="44"/>
    </row>
    <row r="828" spans="1:26" ht="12.75" customHeight="1">
      <c r="A828" s="44"/>
      <c r="B828" s="44"/>
      <c r="C828" s="44"/>
      <c r="D828" s="44"/>
      <c r="E828" s="44"/>
      <c r="F828" s="44"/>
      <c r="G828" s="44"/>
      <c r="H828" s="44"/>
      <c r="I828" s="44"/>
      <c r="J828" s="44"/>
      <c r="K828" s="44"/>
      <c r="L828" s="44"/>
      <c r="M828" s="44"/>
      <c r="N828" s="44"/>
      <c r="O828" s="44"/>
      <c r="P828" s="44"/>
      <c r="Q828" s="44"/>
      <c r="R828" s="44"/>
      <c r="S828" s="44"/>
      <c r="T828" s="44"/>
      <c r="U828" s="44"/>
      <c r="V828" s="44"/>
      <c r="W828" s="44"/>
      <c r="X828" s="44"/>
      <c r="Y828" s="44"/>
      <c r="Z828" s="44"/>
    </row>
    <row r="829" spans="1:26" ht="12.75" customHeight="1">
      <c r="A829" s="44"/>
      <c r="B829" s="44"/>
      <c r="C829" s="44"/>
      <c r="D829" s="44"/>
      <c r="E829" s="44"/>
      <c r="F829" s="44"/>
      <c r="G829" s="44"/>
      <c r="H829" s="44"/>
      <c r="I829" s="44"/>
      <c r="J829" s="44"/>
      <c r="K829" s="44"/>
      <c r="L829" s="44"/>
      <c r="M829" s="44"/>
      <c r="N829" s="44"/>
      <c r="O829" s="44"/>
      <c r="P829" s="44"/>
      <c r="Q829" s="44"/>
      <c r="R829" s="44"/>
      <c r="S829" s="44"/>
      <c r="T829" s="44"/>
      <c r="U829" s="44"/>
      <c r="V829" s="44"/>
      <c r="W829" s="44"/>
      <c r="X829" s="44"/>
      <c r="Y829" s="44"/>
      <c r="Z829" s="44"/>
    </row>
    <row r="830" spans="1:26" ht="12.75" customHeight="1">
      <c r="A830" s="44"/>
      <c r="B830" s="44"/>
      <c r="C830" s="44"/>
      <c r="D830" s="44"/>
      <c r="E830" s="44"/>
      <c r="F830" s="44"/>
      <c r="G830" s="44"/>
      <c r="H830" s="44"/>
      <c r="I830" s="44"/>
      <c r="J830" s="44"/>
      <c r="K830" s="44"/>
      <c r="L830" s="44"/>
      <c r="M830" s="44"/>
      <c r="N830" s="44"/>
      <c r="O830" s="44"/>
      <c r="P830" s="44"/>
      <c r="Q830" s="44"/>
      <c r="R830" s="44"/>
      <c r="S830" s="44"/>
      <c r="T830" s="44"/>
      <c r="U830" s="44"/>
      <c r="V830" s="44"/>
      <c r="W830" s="44"/>
      <c r="X830" s="44"/>
      <c r="Y830" s="44"/>
      <c r="Z830" s="44"/>
    </row>
    <row r="831" spans="1:26" ht="12.75" customHeight="1">
      <c r="A831" s="44"/>
      <c r="B831" s="44"/>
      <c r="C831" s="44"/>
      <c r="D831" s="44"/>
      <c r="E831" s="44"/>
      <c r="F831" s="44"/>
      <c r="G831" s="44"/>
      <c r="H831" s="44"/>
      <c r="I831" s="44"/>
      <c r="J831" s="44"/>
      <c r="K831" s="44"/>
      <c r="L831" s="44"/>
      <c r="M831" s="44"/>
      <c r="N831" s="44"/>
      <c r="O831" s="44"/>
      <c r="P831" s="44"/>
      <c r="Q831" s="44"/>
      <c r="R831" s="44"/>
      <c r="S831" s="44"/>
      <c r="T831" s="44"/>
      <c r="U831" s="44"/>
      <c r="V831" s="44"/>
      <c r="W831" s="44"/>
      <c r="X831" s="44"/>
      <c r="Y831" s="44"/>
      <c r="Z831" s="44"/>
    </row>
    <row r="832" spans="1:26" ht="12.75" customHeight="1">
      <c r="A832" s="44"/>
      <c r="B832" s="44"/>
      <c r="C832" s="44"/>
      <c r="D832" s="44"/>
      <c r="E832" s="44"/>
      <c r="F832" s="44"/>
      <c r="G832" s="44"/>
      <c r="H832" s="44"/>
      <c r="I832" s="44"/>
      <c r="J832" s="44"/>
      <c r="K832" s="44"/>
      <c r="L832" s="44"/>
      <c r="M832" s="44"/>
      <c r="N832" s="44"/>
      <c r="O832" s="44"/>
      <c r="P832" s="44"/>
      <c r="Q832" s="44"/>
      <c r="R832" s="44"/>
      <c r="S832" s="44"/>
      <c r="T832" s="44"/>
      <c r="U832" s="44"/>
      <c r="V832" s="44"/>
      <c r="W832" s="44"/>
      <c r="X832" s="44"/>
      <c r="Y832" s="44"/>
      <c r="Z832" s="44"/>
    </row>
    <row r="833" spans="1:26" ht="12.75" customHeight="1">
      <c r="A833" s="44"/>
      <c r="B833" s="44"/>
      <c r="C833" s="44"/>
      <c r="D833" s="44"/>
      <c r="E833" s="44"/>
      <c r="F833" s="44"/>
      <c r="G833" s="44"/>
      <c r="H833" s="44"/>
      <c r="I833" s="44"/>
      <c r="J833" s="44"/>
      <c r="K833" s="44"/>
      <c r="L833" s="44"/>
      <c r="M833" s="44"/>
      <c r="N833" s="44"/>
      <c r="O833" s="44"/>
      <c r="P833" s="44"/>
      <c r="Q833" s="44"/>
      <c r="R833" s="44"/>
      <c r="S833" s="44"/>
      <c r="T833" s="44"/>
      <c r="U833" s="44"/>
      <c r="V833" s="44"/>
      <c r="W833" s="44"/>
      <c r="X833" s="44"/>
      <c r="Y833" s="44"/>
      <c r="Z833" s="44"/>
    </row>
    <row r="834" spans="1:26" ht="12.75" customHeight="1">
      <c r="A834" s="44"/>
      <c r="B834" s="44"/>
      <c r="C834" s="44"/>
      <c r="D834" s="44"/>
      <c r="E834" s="44"/>
      <c r="F834" s="44"/>
      <c r="G834" s="44"/>
      <c r="H834" s="44"/>
      <c r="I834" s="44"/>
      <c r="J834" s="44"/>
      <c r="K834" s="44"/>
      <c r="L834" s="44"/>
      <c r="M834" s="44"/>
      <c r="N834" s="44"/>
      <c r="O834" s="44"/>
      <c r="P834" s="44"/>
      <c r="Q834" s="44"/>
      <c r="R834" s="44"/>
      <c r="S834" s="44"/>
      <c r="T834" s="44"/>
      <c r="U834" s="44"/>
      <c r="V834" s="44"/>
      <c r="W834" s="44"/>
      <c r="X834" s="44"/>
      <c r="Y834" s="44"/>
      <c r="Z834" s="44"/>
    </row>
    <row r="835" spans="1:26" ht="12.75" customHeight="1">
      <c r="A835" s="44"/>
      <c r="B835" s="44"/>
      <c r="C835" s="44"/>
      <c r="D835" s="44"/>
      <c r="E835" s="44"/>
      <c r="F835" s="44"/>
      <c r="G835" s="44"/>
      <c r="H835" s="44"/>
      <c r="I835" s="44"/>
      <c r="J835" s="44"/>
      <c r="K835" s="44"/>
      <c r="L835" s="44"/>
      <c r="M835" s="44"/>
      <c r="N835" s="44"/>
      <c r="O835" s="44"/>
      <c r="P835" s="44"/>
      <c r="Q835" s="44"/>
      <c r="R835" s="44"/>
      <c r="S835" s="44"/>
      <c r="T835" s="44"/>
      <c r="U835" s="44"/>
      <c r="V835" s="44"/>
      <c r="W835" s="44"/>
      <c r="X835" s="44"/>
      <c r="Y835" s="44"/>
      <c r="Z835" s="44"/>
    </row>
    <row r="836" spans="1:26" ht="12.75" customHeight="1">
      <c r="A836" s="44"/>
      <c r="B836" s="44"/>
      <c r="C836" s="44"/>
      <c r="D836" s="44"/>
      <c r="E836" s="44"/>
      <c r="F836" s="44"/>
      <c r="G836" s="44"/>
      <c r="H836" s="44"/>
      <c r="I836" s="44"/>
      <c r="J836" s="44"/>
      <c r="K836" s="44"/>
      <c r="L836" s="44"/>
      <c r="M836" s="44"/>
      <c r="N836" s="44"/>
      <c r="O836" s="44"/>
      <c r="P836" s="44"/>
      <c r="Q836" s="44"/>
      <c r="R836" s="44"/>
      <c r="S836" s="44"/>
      <c r="T836" s="44"/>
      <c r="U836" s="44"/>
      <c r="V836" s="44"/>
      <c r="W836" s="44"/>
      <c r="X836" s="44"/>
      <c r="Y836" s="44"/>
      <c r="Z836" s="44"/>
    </row>
    <row r="837" spans="1:26" ht="12.75" customHeight="1">
      <c r="A837" s="44"/>
      <c r="B837" s="44"/>
      <c r="C837" s="44"/>
      <c r="D837" s="44"/>
      <c r="E837" s="44"/>
      <c r="F837" s="44"/>
      <c r="G837" s="44"/>
      <c r="H837" s="44"/>
      <c r="I837" s="44"/>
      <c r="J837" s="44"/>
      <c r="K837" s="44"/>
      <c r="L837" s="44"/>
      <c r="M837" s="44"/>
      <c r="N837" s="44"/>
      <c r="O837" s="44"/>
      <c r="P837" s="44"/>
      <c r="Q837" s="44"/>
      <c r="R837" s="44"/>
      <c r="S837" s="44"/>
      <c r="T837" s="44"/>
      <c r="U837" s="44"/>
      <c r="V837" s="44"/>
      <c r="W837" s="44"/>
      <c r="X837" s="44"/>
      <c r="Y837" s="44"/>
      <c r="Z837" s="44"/>
    </row>
    <row r="838" spans="1:26" ht="12.75" customHeight="1">
      <c r="A838" s="44"/>
      <c r="B838" s="44"/>
      <c r="C838" s="44"/>
      <c r="D838" s="44"/>
      <c r="E838" s="44"/>
      <c r="F838" s="44"/>
      <c r="G838" s="44"/>
      <c r="H838" s="44"/>
      <c r="I838" s="44"/>
      <c r="J838" s="44"/>
      <c r="K838" s="44"/>
      <c r="L838" s="44"/>
      <c r="M838" s="44"/>
      <c r="N838" s="44"/>
      <c r="O838" s="44"/>
      <c r="P838" s="44"/>
      <c r="Q838" s="44"/>
      <c r="R838" s="44"/>
      <c r="S838" s="44"/>
      <c r="T838" s="44"/>
      <c r="U838" s="44"/>
      <c r="V838" s="44"/>
      <c r="W838" s="44"/>
      <c r="X838" s="44"/>
      <c r="Y838" s="44"/>
      <c r="Z838" s="44"/>
    </row>
    <row r="839" spans="1:26" ht="12.75" customHeight="1">
      <c r="A839" s="44"/>
      <c r="B839" s="44"/>
      <c r="C839" s="44"/>
      <c r="D839" s="44"/>
      <c r="E839" s="44"/>
      <c r="F839" s="44"/>
      <c r="G839" s="44"/>
      <c r="H839" s="44"/>
      <c r="I839" s="44"/>
      <c r="J839" s="44"/>
      <c r="K839" s="44"/>
      <c r="L839" s="44"/>
      <c r="M839" s="44"/>
      <c r="N839" s="44"/>
      <c r="O839" s="44"/>
      <c r="P839" s="44"/>
      <c r="Q839" s="44"/>
      <c r="R839" s="44"/>
      <c r="S839" s="44"/>
      <c r="T839" s="44"/>
      <c r="U839" s="44"/>
      <c r="V839" s="44"/>
      <c r="W839" s="44"/>
      <c r="X839" s="44"/>
      <c r="Y839" s="44"/>
      <c r="Z839" s="44"/>
    </row>
    <row r="840" spans="1:26" ht="12.75" customHeight="1">
      <c r="A840" s="44"/>
      <c r="B840" s="44"/>
      <c r="C840" s="44"/>
      <c r="D840" s="44"/>
      <c r="E840" s="44"/>
      <c r="F840" s="44"/>
      <c r="G840" s="44"/>
      <c r="H840" s="44"/>
      <c r="I840" s="44"/>
      <c r="J840" s="44"/>
      <c r="K840" s="44"/>
      <c r="L840" s="44"/>
      <c r="M840" s="44"/>
      <c r="N840" s="44"/>
      <c r="O840" s="44"/>
      <c r="P840" s="44"/>
      <c r="Q840" s="44"/>
      <c r="R840" s="44"/>
      <c r="S840" s="44"/>
      <c r="T840" s="44"/>
      <c r="U840" s="44"/>
      <c r="V840" s="44"/>
      <c r="W840" s="44"/>
      <c r="X840" s="44"/>
      <c r="Y840" s="44"/>
      <c r="Z840" s="44"/>
    </row>
    <row r="841" spans="1:26" ht="12.75" customHeight="1">
      <c r="A841" s="44"/>
      <c r="B841" s="44"/>
      <c r="C841" s="44"/>
      <c r="D841" s="44"/>
      <c r="E841" s="44"/>
      <c r="F841" s="44"/>
      <c r="G841" s="44"/>
      <c r="H841" s="44"/>
      <c r="I841" s="44"/>
      <c r="J841" s="44"/>
      <c r="K841" s="44"/>
      <c r="L841" s="44"/>
      <c r="M841" s="44"/>
      <c r="N841" s="44"/>
      <c r="O841" s="44"/>
      <c r="P841" s="44"/>
      <c r="Q841" s="44"/>
      <c r="R841" s="44"/>
      <c r="S841" s="44"/>
      <c r="T841" s="44"/>
      <c r="U841" s="44"/>
      <c r="V841" s="44"/>
      <c r="W841" s="44"/>
      <c r="X841" s="44"/>
      <c r="Y841" s="44"/>
      <c r="Z841" s="44"/>
    </row>
    <row r="842" spans="1:26" ht="12.75" customHeight="1">
      <c r="A842" s="44"/>
      <c r="B842" s="44"/>
      <c r="C842" s="44"/>
      <c r="D842" s="44"/>
      <c r="E842" s="44"/>
      <c r="F842" s="44"/>
      <c r="G842" s="44"/>
      <c r="H842" s="44"/>
      <c r="I842" s="44"/>
      <c r="J842" s="44"/>
      <c r="K842" s="44"/>
      <c r="L842" s="44"/>
      <c r="M842" s="44"/>
      <c r="N842" s="44"/>
      <c r="O842" s="44"/>
      <c r="P842" s="44"/>
      <c r="Q842" s="44"/>
      <c r="R842" s="44"/>
      <c r="S842" s="44"/>
      <c r="T842" s="44"/>
      <c r="U842" s="44"/>
      <c r="V842" s="44"/>
      <c r="W842" s="44"/>
      <c r="X842" s="44"/>
      <c r="Y842" s="44"/>
      <c r="Z842" s="44"/>
    </row>
    <row r="843" spans="1:26" ht="12.75" customHeight="1">
      <c r="A843" s="44"/>
      <c r="B843" s="44"/>
      <c r="C843" s="44"/>
      <c r="D843" s="44"/>
      <c r="E843" s="44"/>
      <c r="F843" s="44"/>
      <c r="G843" s="44"/>
      <c r="H843" s="44"/>
      <c r="I843" s="44"/>
      <c r="J843" s="44"/>
      <c r="K843" s="44"/>
      <c r="L843" s="44"/>
      <c r="M843" s="44"/>
      <c r="N843" s="44"/>
      <c r="O843" s="44"/>
      <c r="P843" s="44"/>
      <c r="Q843" s="44"/>
      <c r="R843" s="44"/>
      <c r="S843" s="44"/>
      <c r="T843" s="44"/>
      <c r="U843" s="44"/>
      <c r="V843" s="44"/>
      <c r="W843" s="44"/>
      <c r="X843" s="44"/>
      <c r="Y843" s="44"/>
      <c r="Z843" s="44"/>
    </row>
    <row r="844" spans="1:26" ht="12.75" customHeight="1">
      <c r="A844" s="44"/>
      <c r="B844" s="44"/>
      <c r="C844" s="44"/>
      <c r="D844" s="44"/>
      <c r="E844" s="44"/>
      <c r="F844" s="44"/>
      <c r="G844" s="44"/>
      <c r="H844" s="44"/>
      <c r="I844" s="44"/>
      <c r="J844" s="44"/>
      <c r="K844" s="44"/>
      <c r="L844" s="44"/>
      <c r="M844" s="44"/>
      <c r="N844" s="44"/>
      <c r="O844" s="44"/>
      <c r="P844" s="44"/>
      <c r="Q844" s="44"/>
      <c r="R844" s="44"/>
      <c r="S844" s="44"/>
      <c r="T844" s="44"/>
      <c r="U844" s="44"/>
      <c r="V844" s="44"/>
      <c r="W844" s="44"/>
      <c r="X844" s="44"/>
      <c r="Y844" s="44"/>
      <c r="Z844" s="44"/>
    </row>
    <row r="845" spans="1:26" ht="12.75" customHeight="1">
      <c r="A845" s="44"/>
      <c r="B845" s="44"/>
      <c r="C845" s="44"/>
      <c r="D845" s="44"/>
      <c r="E845" s="44"/>
      <c r="F845" s="44"/>
      <c r="G845" s="44"/>
      <c r="H845" s="44"/>
      <c r="I845" s="44"/>
      <c r="J845" s="44"/>
      <c r="K845" s="44"/>
      <c r="L845" s="44"/>
      <c r="M845" s="44"/>
      <c r="N845" s="44"/>
      <c r="O845" s="44"/>
      <c r="P845" s="44"/>
      <c r="Q845" s="44"/>
      <c r="R845" s="44"/>
      <c r="S845" s="44"/>
      <c r="T845" s="44"/>
      <c r="U845" s="44"/>
      <c r="V845" s="44"/>
      <c r="W845" s="44"/>
      <c r="X845" s="44"/>
      <c r="Y845" s="44"/>
      <c r="Z845" s="44"/>
    </row>
    <row r="846" spans="1:26" ht="12.75" customHeight="1">
      <c r="A846" s="44"/>
      <c r="B846" s="44"/>
      <c r="C846" s="44"/>
      <c r="D846" s="44"/>
      <c r="E846" s="44"/>
      <c r="F846" s="44"/>
      <c r="G846" s="44"/>
      <c r="H846" s="44"/>
      <c r="I846" s="44"/>
      <c r="J846" s="44"/>
      <c r="K846" s="44"/>
      <c r="L846" s="44"/>
      <c r="M846" s="44"/>
      <c r="N846" s="44"/>
      <c r="O846" s="44"/>
      <c r="P846" s="44"/>
      <c r="Q846" s="44"/>
      <c r="R846" s="44"/>
      <c r="S846" s="44"/>
      <c r="T846" s="44"/>
      <c r="U846" s="44"/>
      <c r="V846" s="44"/>
      <c r="W846" s="44"/>
      <c r="X846" s="44"/>
      <c r="Y846" s="44"/>
      <c r="Z846" s="44"/>
    </row>
    <row r="847" spans="1:26" ht="12.75" customHeight="1">
      <c r="A847" s="44"/>
      <c r="B847" s="44"/>
      <c r="C847" s="44"/>
      <c r="D847" s="44"/>
      <c r="E847" s="44"/>
      <c r="F847" s="44"/>
      <c r="G847" s="44"/>
      <c r="H847" s="44"/>
      <c r="I847" s="44"/>
      <c r="J847" s="44"/>
      <c r="K847" s="44"/>
      <c r="L847" s="44"/>
      <c r="M847" s="44"/>
      <c r="N847" s="44"/>
      <c r="O847" s="44"/>
      <c r="P847" s="44"/>
      <c r="Q847" s="44"/>
      <c r="R847" s="44"/>
      <c r="S847" s="44"/>
      <c r="T847" s="44"/>
      <c r="U847" s="44"/>
      <c r="V847" s="44"/>
      <c r="W847" s="44"/>
      <c r="X847" s="44"/>
      <c r="Y847" s="44"/>
      <c r="Z847" s="44"/>
    </row>
    <row r="848" spans="1:26" ht="12.75" customHeight="1">
      <c r="A848" s="44"/>
      <c r="B848" s="44"/>
      <c r="C848" s="44"/>
      <c r="D848" s="44"/>
      <c r="E848" s="44"/>
      <c r="F848" s="44"/>
      <c r="G848" s="44"/>
      <c r="H848" s="44"/>
      <c r="I848" s="44"/>
      <c r="J848" s="44"/>
      <c r="K848" s="44"/>
      <c r="L848" s="44"/>
      <c r="M848" s="44"/>
      <c r="N848" s="44"/>
      <c r="O848" s="44"/>
      <c r="P848" s="44"/>
      <c r="Q848" s="44"/>
      <c r="R848" s="44"/>
      <c r="S848" s="44"/>
      <c r="T848" s="44"/>
      <c r="U848" s="44"/>
      <c r="V848" s="44"/>
      <c r="W848" s="44"/>
      <c r="X848" s="44"/>
      <c r="Y848" s="44"/>
      <c r="Z848" s="44"/>
    </row>
    <row r="849" spans="1:26" ht="12.75" customHeight="1">
      <c r="A849" s="44"/>
      <c r="B849" s="44"/>
      <c r="C849" s="44"/>
      <c r="D849" s="44"/>
      <c r="E849" s="44"/>
      <c r="F849" s="44"/>
      <c r="G849" s="44"/>
      <c r="H849" s="44"/>
      <c r="I849" s="44"/>
      <c r="J849" s="44"/>
      <c r="K849" s="44"/>
      <c r="L849" s="44"/>
      <c r="M849" s="44"/>
      <c r="N849" s="44"/>
      <c r="O849" s="44"/>
      <c r="P849" s="44"/>
      <c r="Q849" s="44"/>
      <c r="R849" s="44"/>
      <c r="S849" s="44"/>
      <c r="T849" s="44"/>
      <c r="U849" s="44"/>
      <c r="V849" s="44"/>
      <c r="W849" s="44"/>
      <c r="X849" s="44"/>
      <c r="Y849" s="44"/>
      <c r="Z849" s="44"/>
    </row>
    <row r="850" spans="1:26" ht="12.75" customHeight="1">
      <c r="A850" s="44"/>
      <c r="B850" s="44"/>
      <c r="C850" s="44"/>
      <c r="D850" s="44"/>
      <c r="E850" s="44"/>
      <c r="F850" s="44"/>
      <c r="G850" s="44"/>
      <c r="H850" s="44"/>
      <c r="I850" s="44"/>
      <c r="J850" s="44"/>
      <c r="K850" s="44"/>
      <c r="L850" s="44"/>
      <c r="M850" s="44"/>
      <c r="N850" s="44"/>
      <c r="O850" s="44"/>
      <c r="P850" s="44"/>
      <c r="Q850" s="44"/>
      <c r="R850" s="44"/>
      <c r="S850" s="44"/>
      <c r="T850" s="44"/>
      <c r="U850" s="44"/>
      <c r="V850" s="44"/>
      <c r="W850" s="44"/>
      <c r="X850" s="44"/>
      <c r="Y850" s="44"/>
      <c r="Z850" s="44"/>
    </row>
    <row r="851" spans="1:26" ht="12.75" customHeight="1">
      <c r="A851" s="44"/>
      <c r="B851" s="44"/>
      <c r="C851" s="44"/>
      <c r="D851" s="44"/>
      <c r="E851" s="44"/>
      <c r="F851" s="44"/>
      <c r="G851" s="44"/>
      <c r="H851" s="44"/>
      <c r="I851" s="44"/>
      <c r="J851" s="44"/>
      <c r="K851" s="44"/>
      <c r="L851" s="44"/>
      <c r="M851" s="44"/>
      <c r="N851" s="44"/>
      <c r="O851" s="44"/>
      <c r="P851" s="44"/>
      <c r="Q851" s="44"/>
      <c r="R851" s="44"/>
      <c r="S851" s="44"/>
      <c r="T851" s="44"/>
      <c r="U851" s="44"/>
      <c r="V851" s="44"/>
      <c r="W851" s="44"/>
      <c r="X851" s="44"/>
      <c r="Y851" s="44"/>
      <c r="Z851" s="44"/>
    </row>
    <row r="852" spans="1:26" ht="12.75" customHeight="1">
      <c r="A852" s="44"/>
      <c r="B852" s="44"/>
      <c r="C852" s="44"/>
      <c r="D852" s="44"/>
      <c r="E852" s="44"/>
      <c r="F852" s="44"/>
      <c r="G852" s="44"/>
      <c r="H852" s="44"/>
      <c r="I852" s="44"/>
      <c r="J852" s="44"/>
      <c r="K852" s="44"/>
      <c r="L852" s="44"/>
      <c r="M852" s="44"/>
      <c r="N852" s="44"/>
      <c r="O852" s="44"/>
      <c r="P852" s="44"/>
      <c r="Q852" s="44"/>
      <c r="R852" s="44"/>
      <c r="S852" s="44"/>
      <c r="T852" s="44"/>
      <c r="U852" s="44"/>
      <c r="V852" s="44"/>
      <c r="W852" s="44"/>
      <c r="X852" s="44"/>
      <c r="Y852" s="44"/>
      <c r="Z852" s="44"/>
    </row>
    <row r="853" spans="1:26" ht="12.75" customHeight="1">
      <c r="A853" s="44"/>
      <c r="B853" s="44"/>
      <c r="C853" s="44"/>
      <c r="D853" s="44"/>
      <c r="E853" s="44"/>
      <c r="F853" s="44"/>
      <c r="G853" s="44"/>
      <c r="H853" s="44"/>
      <c r="I853" s="44"/>
      <c r="J853" s="44"/>
      <c r="K853" s="44"/>
      <c r="L853" s="44"/>
      <c r="M853" s="44"/>
      <c r="N853" s="44"/>
      <c r="O853" s="44"/>
      <c r="P853" s="44"/>
      <c r="Q853" s="44"/>
      <c r="R853" s="44"/>
      <c r="S853" s="44"/>
      <c r="T853" s="44"/>
      <c r="U853" s="44"/>
      <c r="V853" s="44"/>
      <c r="W853" s="44"/>
      <c r="X853" s="44"/>
      <c r="Y853" s="44"/>
      <c r="Z853" s="44"/>
    </row>
    <row r="854" spans="1:26" ht="12.75" customHeight="1">
      <c r="A854" s="44"/>
      <c r="B854" s="44"/>
      <c r="C854" s="44"/>
      <c r="D854" s="44"/>
      <c r="E854" s="44"/>
      <c r="F854" s="44"/>
      <c r="G854" s="44"/>
      <c r="H854" s="44"/>
      <c r="I854" s="44"/>
      <c r="J854" s="44"/>
      <c r="K854" s="44"/>
      <c r="L854" s="44"/>
      <c r="M854" s="44"/>
      <c r="N854" s="44"/>
      <c r="O854" s="44"/>
      <c r="P854" s="44"/>
      <c r="Q854" s="44"/>
      <c r="R854" s="44"/>
      <c r="S854" s="44"/>
      <c r="T854" s="44"/>
      <c r="U854" s="44"/>
      <c r="V854" s="44"/>
      <c r="W854" s="44"/>
      <c r="X854" s="44"/>
      <c r="Y854" s="44"/>
      <c r="Z854" s="44"/>
    </row>
    <row r="855" spans="1:26" ht="12.75" customHeight="1">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row>
    <row r="856" spans="1:26" ht="12.75" customHeight="1">
      <c r="A856" s="44"/>
      <c r="B856" s="44"/>
      <c r="C856" s="44"/>
      <c r="D856" s="44"/>
      <c r="E856" s="44"/>
      <c r="F856" s="44"/>
      <c r="G856" s="44"/>
      <c r="H856" s="44"/>
      <c r="I856" s="44"/>
      <c r="J856" s="44"/>
      <c r="K856" s="44"/>
      <c r="L856" s="44"/>
      <c r="M856" s="44"/>
      <c r="N856" s="44"/>
      <c r="O856" s="44"/>
      <c r="P856" s="44"/>
      <c r="Q856" s="44"/>
      <c r="R856" s="44"/>
      <c r="S856" s="44"/>
      <c r="T856" s="44"/>
      <c r="U856" s="44"/>
      <c r="V856" s="44"/>
      <c r="W856" s="44"/>
      <c r="X856" s="44"/>
      <c r="Y856" s="44"/>
      <c r="Z856" s="44"/>
    </row>
    <row r="857" spans="1:26" ht="12.75" customHeight="1">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row>
    <row r="858" spans="1:26" ht="12.75" customHeight="1">
      <c r="A858" s="44"/>
      <c r="B858" s="44"/>
      <c r="C858" s="44"/>
      <c r="D858" s="44"/>
      <c r="E858" s="44"/>
      <c r="F858" s="44"/>
      <c r="G858" s="44"/>
      <c r="H858" s="44"/>
      <c r="I858" s="44"/>
      <c r="J858" s="44"/>
      <c r="K858" s="44"/>
      <c r="L858" s="44"/>
      <c r="M858" s="44"/>
      <c r="N858" s="44"/>
      <c r="O858" s="44"/>
      <c r="P858" s="44"/>
      <c r="Q858" s="44"/>
      <c r="R858" s="44"/>
      <c r="S858" s="44"/>
      <c r="T858" s="44"/>
      <c r="U858" s="44"/>
      <c r="V858" s="44"/>
      <c r="W858" s="44"/>
      <c r="X858" s="44"/>
      <c r="Y858" s="44"/>
      <c r="Z858" s="44"/>
    </row>
    <row r="859" spans="1:26" ht="12.75" customHeight="1">
      <c r="A859" s="44"/>
      <c r="B859" s="44"/>
      <c r="C859" s="44"/>
      <c r="D859" s="44"/>
      <c r="E859" s="44"/>
      <c r="F859" s="44"/>
      <c r="G859" s="44"/>
      <c r="H859" s="44"/>
      <c r="I859" s="44"/>
      <c r="J859" s="44"/>
      <c r="K859" s="44"/>
      <c r="L859" s="44"/>
      <c r="M859" s="44"/>
      <c r="N859" s="44"/>
      <c r="O859" s="44"/>
      <c r="P859" s="44"/>
      <c r="Q859" s="44"/>
      <c r="R859" s="44"/>
      <c r="S859" s="44"/>
      <c r="T859" s="44"/>
      <c r="U859" s="44"/>
      <c r="V859" s="44"/>
      <c r="W859" s="44"/>
      <c r="X859" s="44"/>
      <c r="Y859" s="44"/>
      <c r="Z859" s="44"/>
    </row>
    <row r="860" spans="1:26" ht="12.75" customHeight="1">
      <c r="A860" s="44"/>
      <c r="B860" s="44"/>
      <c r="C860" s="44"/>
      <c r="D860" s="44"/>
      <c r="E860" s="44"/>
      <c r="F860" s="44"/>
      <c r="G860" s="44"/>
      <c r="H860" s="44"/>
      <c r="I860" s="44"/>
      <c r="J860" s="44"/>
      <c r="K860" s="44"/>
      <c r="L860" s="44"/>
      <c r="M860" s="44"/>
      <c r="N860" s="44"/>
      <c r="O860" s="44"/>
      <c r="P860" s="44"/>
      <c r="Q860" s="44"/>
      <c r="R860" s="44"/>
      <c r="S860" s="44"/>
      <c r="T860" s="44"/>
      <c r="U860" s="44"/>
      <c r="V860" s="44"/>
      <c r="W860" s="44"/>
      <c r="X860" s="44"/>
      <c r="Y860" s="44"/>
      <c r="Z860" s="44"/>
    </row>
    <row r="861" spans="1:26" ht="12.75" customHeight="1">
      <c r="A861" s="44"/>
      <c r="B861" s="44"/>
      <c r="C861" s="44"/>
      <c r="D861" s="44"/>
      <c r="E861" s="44"/>
      <c r="F861" s="44"/>
      <c r="G861" s="44"/>
      <c r="H861" s="44"/>
      <c r="I861" s="44"/>
      <c r="J861" s="44"/>
      <c r="K861" s="44"/>
      <c r="L861" s="44"/>
      <c r="M861" s="44"/>
      <c r="N861" s="44"/>
      <c r="O861" s="44"/>
      <c r="P861" s="44"/>
      <c r="Q861" s="44"/>
      <c r="R861" s="44"/>
      <c r="S861" s="44"/>
      <c r="T861" s="44"/>
      <c r="U861" s="44"/>
      <c r="V861" s="44"/>
      <c r="W861" s="44"/>
      <c r="X861" s="44"/>
      <c r="Y861" s="44"/>
      <c r="Z861" s="44"/>
    </row>
    <row r="862" spans="1:26" ht="12.75" customHeight="1">
      <c r="A862" s="44"/>
      <c r="B862" s="44"/>
      <c r="C862" s="44"/>
      <c r="D862" s="44"/>
      <c r="E862" s="44"/>
      <c r="F862" s="44"/>
      <c r="G862" s="44"/>
      <c r="H862" s="44"/>
      <c r="I862" s="44"/>
      <c r="J862" s="44"/>
      <c r="K862" s="44"/>
      <c r="L862" s="44"/>
      <c r="M862" s="44"/>
      <c r="N862" s="44"/>
      <c r="O862" s="44"/>
      <c r="P862" s="44"/>
      <c r="Q862" s="44"/>
      <c r="R862" s="44"/>
      <c r="S862" s="44"/>
      <c r="T862" s="44"/>
      <c r="U862" s="44"/>
      <c r="V862" s="44"/>
      <c r="W862" s="44"/>
      <c r="X862" s="44"/>
      <c r="Y862" s="44"/>
      <c r="Z862" s="44"/>
    </row>
    <row r="863" spans="1:26" ht="12.75" customHeight="1">
      <c r="A863" s="44"/>
      <c r="B863" s="44"/>
      <c r="C863" s="44"/>
      <c r="D863" s="44"/>
      <c r="E863" s="44"/>
      <c r="F863" s="44"/>
      <c r="G863" s="44"/>
      <c r="H863" s="44"/>
      <c r="I863" s="44"/>
      <c r="J863" s="44"/>
      <c r="K863" s="44"/>
      <c r="L863" s="44"/>
      <c r="M863" s="44"/>
      <c r="N863" s="44"/>
      <c r="O863" s="44"/>
      <c r="P863" s="44"/>
      <c r="Q863" s="44"/>
      <c r="R863" s="44"/>
      <c r="S863" s="44"/>
      <c r="T863" s="44"/>
      <c r="U863" s="44"/>
      <c r="V863" s="44"/>
      <c r="W863" s="44"/>
      <c r="X863" s="44"/>
      <c r="Y863" s="44"/>
      <c r="Z863" s="44"/>
    </row>
    <row r="864" spans="1:26" ht="12.75" customHeight="1">
      <c r="A864" s="44"/>
      <c r="B864" s="44"/>
      <c r="C864" s="44"/>
      <c r="D864" s="44"/>
      <c r="E864" s="44"/>
      <c r="F864" s="44"/>
      <c r="G864" s="44"/>
      <c r="H864" s="44"/>
      <c r="I864" s="44"/>
      <c r="J864" s="44"/>
      <c r="K864" s="44"/>
      <c r="L864" s="44"/>
      <c r="M864" s="44"/>
      <c r="N864" s="44"/>
      <c r="O864" s="44"/>
      <c r="P864" s="44"/>
      <c r="Q864" s="44"/>
      <c r="R864" s="44"/>
      <c r="S864" s="44"/>
      <c r="T864" s="44"/>
      <c r="U864" s="44"/>
      <c r="V864" s="44"/>
      <c r="W864" s="44"/>
      <c r="X864" s="44"/>
      <c r="Y864" s="44"/>
      <c r="Z864" s="44"/>
    </row>
    <row r="865" spans="1:26" ht="12.75" customHeight="1">
      <c r="A865" s="44"/>
      <c r="B865" s="44"/>
      <c r="C865" s="44"/>
      <c r="D865" s="44"/>
      <c r="E865" s="44"/>
      <c r="F865" s="44"/>
      <c r="G865" s="44"/>
      <c r="H865" s="44"/>
      <c r="I865" s="44"/>
      <c r="J865" s="44"/>
      <c r="K865" s="44"/>
      <c r="L865" s="44"/>
      <c r="M865" s="44"/>
      <c r="N865" s="44"/>
      <c r="O865" s="44"/>
      <c r="P865" s="44"/>
      <c r="Q865" s="44"/>
      <c r="R865" s="44"/>
      <c r="S865" s="44"/>
      <c r="T865" s="44"/>
      <c r="U865" s="44"/>
      <c r="V865" s="44"/>
      <c r="W865" s="44"/>
      <c r="X865" s="44"/>
      <c r="Y865" s="44"/>
      <c r="Z865" s="44"/>
    </row>
    <row r="866" spans="1:26" ht="12.75" customHeight="1">
      <c r="A866" s="44"/>
      <c r="B866" s="44"/>
      <c r="C866" s="44"/>
      <c r="D866" s="44"/>
      <c r="E866" s="44"/>
      <c r="F866" s="44"/>
      <c r="G866" s="44"/>
      <c r="H866" s="44"/>
      <c r="I866" s="44"/>
      <c r="J866" s="44"/>
      <c r="K866" s="44"/>
      <c r="L866" s="44"/>
      <c r="M866" s="44"/>
      <c r="N866" s="44"/>
      <c r="O866" s="44"/>
      <c r="P866" s="44"/>
      <c r="Q866" s="44"/>
      <c r="R866" s="44"/>
      <c r="S866" s="44"/>
      <c r="T866" s="44"/>
      <c r="U866" s="44"/>
      <c r="V866" s="44"/>
      <c r="W866" s="44"/>
      <c r="X866" s="44"/>
      <c r="Y866" s="44"/>
      <c r="Z866" s="44"/>
    </row>
    <row r="867" spans="1:26" ht="12.75" customHeight="1">
      <c r="A867" s="44"/>
      <c r="B867" s="44"/>
      <c r="C867" s="44"/>
      <c r="D867" s="44"/>
      <c r="E867" s="44"/>
      <c r="F867" s="44"/>
      <c r="G867" s="44"/>
      <c r="H867" s="44"/>
      <c r="I867" s="44"/>
      <c r="J867" s="44"/>
      <c r="K867" s="44"/>
      <c r="L867" s="44"/>
      <c r="M867" s="44"/>
      <c r="N867" s="44"/>
      <c r="O867" s="44"/>
      <c r="P867" s="44"/>
      <c r="Q867" s="44"/>
      <c r="R867" s="44"/>
      <c r="S867" s="44"/>
      <c r="T867" s="44"/>
      <c r="U867" s="44"/>
      <c r="V867" s="44"/>
      <c r="W867" s="44"/>
      <c r="X867" s="44"/>
      <c r="Y867" s="44"/>
      <c r="Z867" s="44"/>
    </row>
    <row r="868" spans="1:26" ht="12.75" customHeight="1">
      <c r="A868" s="44"/>
      <c r="B868" s="44"/>
      <c r="C868" s="44"/>
      <c r="D868" s="44"/>
      <c r="E868" s="44"/>
      <c r="F868" s="44"/>
      <c r="G868" s="44"/>
      <c r="H868" s="44"/>
      <c r="I868" s="44"/>
      <c r="J868" s="44"/>
      <c r="K868" s="44"/>
      <c r="L868" s="44"/>
      <c r="M868" s="44"/>
      <c r="N868" s="44"/>
      <c r="O868" s="44"/>
      <c r="P868" s="44"/>
      <c r="Q868" s="44"/>
      <c r="R868" s="44"/>
      <c r="S868" s="44"/>
      <c r="T868" s="44"/>
      <c r="U868" s="44"/>
      <c r="V868" s="44"/>
      <c r="W868" s="44"/>
      <c r="X868" s="44"/>
      <c r="Y868" s="44"/>
      <c r="Z868" s="44"/>
    </row>
    <row r="869" spans="1:26" ht="12.75" customHeight="1">
      <c r="A869" s="44"/>
      <c r="B869" s="44"/>
      <c r="C869" s="44"/>
      <c r="D869" s="44"/>
      <c r="E869" s="44"/>
      <c r="F869" s="44"/>
      <c r="G869" s="44"/>
      <c r="H869" s="44"/>
      <c r="I869" s="44"/>
      <c r="J869" s="44"/>
      <c r="K869" s="44"/>
      <c r="L869" s="44"/>
      <c r="M869" s="44"/>
      <c r="N869" s="44"/>
      <c r="O869" s="44"/>
      <c r="P869" s="44"/>
      <c r="Q869" s="44"/>
      <c r="R869" s="44"/>
      <c r="S869" s="44"/>
      <c r="T869" s="44"/>
      <c r="U869" s="44"/>
      <c r="V869" s="44"/>
      <c r="W869" s="44"/>
      <c r="X869" s="44"/>
      <c r="Y869" s="44"/>
      <c r="Z869" s="44"/>
    </row>
    <row r="870" spans="1:26" ht="12.75" customHeight="1">
      <c r="A870" s="44"/>
      <c r="B870" s="44"/>
      <c r="C870" s="44"/>
      <c r="D870" s="44"/>
      <c r="E870" s="44"/>
      <c r="F870" s="44"/>
      <c r="G870" s="44"/>
      <c r="H870" s="44"/>
      <c r="I870" s="44"/>
      <c r="J870" s="44"/>
      <c r="K870" s="44"/>
      <c r="L870" s="44"/>
      <c r="M870" s="44"/>
      <c r="N870" s="44"/>
      <c r="O870" s="44"/>
      <c r="P870" s="44"/>
      <c r="Q870" s="44"/>
      <c r="R870" s="44"/>
      <c r="S870" s="44"/>
      <c r="T870" s="44"/>
      <c r="U870" s="44"/>
      <c r="V870" s="44"/>
      <c r="W870" s="44"/>
      <c r="X870" s="44"/>
      <c r="Y870" s="44"/>
      <c r="Z870" s="44"/>
    </row>
    <row r="871" spans="1:26" ht="12.75" customHeight="1">
      <c r="A871" s="44"/>
      <c r="B871" s="44"/>
      <c r="C871" s="44"/>
      <c r="D871" s="44"/>
      <c r="E871" s="44"/>
      <c r="F871" s="44"/>
      <c r="G871" s="44"/>
      <c r="H871" s="44"/>
      <c r="I871" s="44"/>
      <c r="J871" s="44"/>
      <c r="K871" s="44"/>
      <c r="L871" s="44"/>
      <c r="M871" s="44"/>
      <c r="N871" s="44"/>
      <c r="O871" s="44"/>
      <c r="P871" s="44"/>
      <c r="Q871" s="44"/>
      <c r="R871" s="44"/>
      <c r="S871" s="44"/>
      <c r="T871" s="44"/>
      <c r="U871" s="44"/>
      <c r="V871" s="44"/>
      <c r="W871" s="44"/>
      <c r="X871" s="44"/>
      <c r="Y871" s="44"/>
      <c r="Z871" s="44"/>
    </row>
    <row r="872" spans="1:26" ht="12.75" customHeight="1">
      <c r="A872" s="44"/>
      <c r="B872" s="44"/>
      <c r="C872" s="44"/>
      <c r="D872" s="44"/>
      <c r="E872" s="44"/>
      <c r="F872" s="44"/>
      <c r="G872" s="44"/>
      <c r="H872" s="44"/>
      <c r="I872" s="44"/>
      <c r="J872" s="44"/>
      <c r="K872" s="44"/>
      <c r="L872" s="44"/>
      <c r="M872" s="44"/>
      <c r="N872" s="44"/>
      <c r="O872" s="44"/>
      <c r="P872" s="44"/>
      <c r="Q872" s="44"/>
      <c r="R872" s="44"/>
      <c r="S872" s="44"/>
      <c r="T872" s="44"/>
      <c r="U872" s="44"/>
      <c r="V872" s="44"/>
      <c r="W872" s="44"/>
      <c r="X872" s="44"/>
      <c r="Y872" s="44"/>
      <c r="Z872" s="44"/>
    </row>
    <row r="873" spans="1:26" ht="12.75" customHeight="1">
      <c r="A873" s="44"/>
      <c r="B873" s="44"/>
      <c r="C873" s="44"/>
      <c r="D873" s="44"/>
      <c r="E873" s="44"/>
      <c r="F873" s="44"/>
      <c r="G873" s="44"/>
      <c r="H873" s="44"/>
      <c r="I873" s="44"/>
      <c r="J873" s="44"/>
      <c r="K873" s="44"/>
      <c r="L873" s="44"/>
      <c r="M873" s="44"/>
      <c r="N873" s="44"/>
      <c r="O873" s="44"/>
      <c r="P873" s="44"/>
      <c r="Q873" s="44"/>
      <c r="R873" s="44"/>
      <c r="S873" s="44"/>
      <c r="T873" s="44"/>
      <c r="U873" s="44"/>
      <c r="V873" s="44"/>
      <c r="W873" s="44"/>
      <c r="X873" s="44"/>
      <c r="Y873" s="44"/>
      <c r="Z873" s="44"/>
    </row>
    <row r="874" spans="1:26" ht="12.75" customHeight="1">
      <c r="A874" s="44"/>
      <c r="B874" s="44"/>
      <c r="C874" s="44"/>
      <c r="D874" s="44"/>
      <c r="E874" s="44"/>
      <c r="F874" s="44"/>
      <c r="G874" s="44"/>
      <c r="H874" s="44"/>
      <c r="I874" s="44"/>
      <c r="J874" s="44"/>
      <c r="K874" s="44"/>
      <c r="L874" s="44"/>
      <c r="M874" s="44"/>
      <c r="N874" s="44"/>
      <c r="O874" s="44"/>
      <c r="P874" s="44"/>
      <c r="Q874" s="44"/>
      <c r="R874" s="44"/>
      <c r="S874" s="44"/>
      <c r="T874" s="44"/>
      <c r="U874" s="44"/>
      <c r="V874" s="44"/>
      <c r="W874" s="44"/>
      <c r="X874" s="44"/>
      <c r="Y874" s="44"/>
      <c r="Z874" s="44"/>
    </row>
    <row r="875" spans="1:26" ht="12.75" customHeight="1">
      <c r="A875" s="44"/>
      <c r="B875" s="44"/>
      <c r="C875" s="44"/>
      <c r="D875" s="44"/>
      <c r="E875" s="44"/>
      <c r="F875" s="44"/>
      <c r="G875" s="44"/>
      <c r="H875" s="44"/>
      <c r="I875" s="44"/>
      <c r="J875" s="44"/>
      <c r="K875" s="44"/>
      <c r="L875" s="44"/>
      <c r="M875" s="44"/>
      <c r="N875" s="44"/>
      <c r="O875" s="44"/>
      <c r="P875" s="44"/>
      <c r="Q875" s="44"/>
      <c r="R875" s="44"/>
      <c r="S875" s="44"/>
      <c r="T875" s="44"/>
      <c r="U875" s="44"/>
      <c r="V875" s="44"/>
      <c r="W875" s="44"/>
      <c r="X875" s="44"/>
      <c r="Y875" s="44"/>
      <c r="Z875" s="44"/>
    </row>
    <row r="876" spans="1:26" ht="12.75" customHeight="1">
      <c r="A876" s="44"/>
      <c r="B876" s="44"/>
      <c r="C876" s="44"/>
      <c r="D876" s="44"/>
      <c r="E876" s="44"/>
      <c r="F876" s="44"/>
      <c r="G876" s="44"/>
      <c r="H876" s="44"/>
      <c r="I876" s="44"/>
      <c r="J876" s="44"/>
      <c r="K876" s="44"/>
      <c r="L876" s="44"/>
      <c r="M876" s="44"/>
      <c r="N876" s="44"/>
      <c r="O876" s="44"/>
      <c r="P876" s="44"/>
      <c r="Q876" s="44"/>
      <c r="R876" s="44"/>
      <c r="S876" s="44"/>
      <c r="T876" s="44"/>
      <c r="U876" s="44"/>
      <c r="V876" s="44"/>
      <c r="W876" s="44"/>
      <c r="X876" s="44"/>
      <c r="Y876" s="44"/>
      <c r="Z876" s="44"/>
    </row>
    <row r="877" spans="1:26" ht="12.75" customHeight="1">
      <c r="A877" s="44"/>
      <c r="B877" s="44"/>
      <c r="C877" s="44"/>
      <c r="D877" s="44"/>
      <c r="E877" s="44"/>
      <c r="F877" s="44"/>
      <c r="G877" s="44"/>
      <c r="H877" s="44"/>
      <c r="I877" s="44"/>
      <c r="J877" s="44"/>
      <c r="K877" s="44"/>
      <c r="L877" s="44"/>
      <c r="M877" s="44"/>
      <c r="N877" s="44"/>
      <c r="O877" s="44"/>
      <c r="P877" s="44"/>
      <c r="Q877" s="44"/>
      <c r="R877" s="44"/>
      <c r="S877" s="44"/>
      <c r="T877" s="44"/>
      <c r="U877" s="44"/>
      <c r="V877" s="44"/>
      <c r="W877" s="44"/>
      <c r="X877" s="44"/>
      <c r="Y877" s="44"/>
      <c r="Z877" s="44"/>
    </row>
    <row r="878" spans="1:26" ht="12.75" customHeight="1">
      <c r="A878" s="44"/>
      <c r="B878" s="44"/>
      <c r="C878" s="44"/>
      <c r="D878" s="44"/>
      <c r="E878" s="44"/>
      <c r="F878" s="44"/>
      <c r="G878" s="44"/>
      <c r="H878" s="44"/>
      <c r="I878" s="44"/>
      <c r="J878" s="44"/>
      <c r="K878" s="44"/>
      <c r="L878" s="44"/>
      <c r="M878" s="44"/>
      <c r="N878" s="44"/>
      <c r="O878" s="44"/>
      <c r="P878" s="44"/>
      <c r="Q878" s="44"/>
      <c r="R878" s="44"/>
      <c r="S878" s="44"/>
      <c r="T878" s="44"/>
      <c r="U878" s="44"/>
      <c r="V878" s="44"/>
      <c r="W878" s="44"/>
      <c r="X878" s="44"/>
      <c r="Y878" s="44"/>
      <c r="Z878" s="44"/>
    </row>
    <row r="879" spans="1:26" ht="12.75" customHeight="1">
      <c r="A879" s="44"/>
      <c r="B879" s="44"/>
      <c r="C879" s="44"/>
      <c r="D879" s="44"/>
      <c r="E879" s="44"/>
      <c r="F879" s="44"/>
      <c r="G879" s="44"/>
      <c r="H879" s="44"/>
      <c r="I879" s="44"/>
      <c r="J879" s="44"/>
      <c r="K879" s="44"/>
      <c r="L879" s="44"/>
      <c r="M879" s="44"/>
      <c r="N879" s="44"/>
      <c r="O879" s="44"/>
      <c r="P879" s="44"/>
      <c r="Q879" s="44"/>
      <c r="R879" s="44"/>
      <c r="S879" s="44"/>
      <c r="T879" s="44"/>
      <c r="U879" s="44"/>
      <c r="V879" s="44"/>
      <c r="W879" s="44"/>
      <c r="X879" s="44"/>
      <c r="Y879" s="44"/>
      <c r="Z879" s="44"/>
    </row>
    <row r="880" spans="1:26" ht="12.75" customHeight="1">
      <c r="A880" s="44"/>
      <c r="B880" s="44"/>
      <c r="C880" s="44"/>
      <c r="D880" s="44"/>
      <c r="E880" s="44"/>
      <c r="F880" s="44"/>
      <c r="G880" s="44"/>
      <c r="H880" s="44"/>
      <c r="I880" s="44"/>
      <c r="J880" s="44"/>
      <c r="K880" s="44"/>
      <c r="L880" s="44"/>
      <c r="M880" s="44"/>
      <c r="N880" s="44"/>
      <c r="O880" s="44"/>
      <c r="P880" s="44"/>
      <c r="Q880" s="44"/>
      <c r="R880" s="44"/>
      <c r="S880" s="44"/>
      <c r="T880" s="44"/>
      <c r="U880" s="44"/>
      <c r="V880" s="44"/>
      <c r="W880" s="44"/>
      <c r="X880" s="44"/>
      <c r="Y880" s="44"/>
      <c r="Z880" s="44"/>
    </row>
    <row r="881" spans="1:26" ht="12.75" customHeight="1">
      <c r="A881" s="44"/>
      <c r="B881" s="44"/>
      <c r="C881" s="44"/>
      <c r="D881" s="44"/>
      <c r="E881" s="44"/>
      <c r="F881" s="44"/>
      <c r="G881" s="44"/>
      <c r="H881" s="44"/>
      <c r="I881" s="44"/>
      <c r="J881" s="44"/>
      <c r="K881" s="44"/>
      <c r="L881" s="44"/>
      <c r="M881" s="44"/>
      <c r="N881" s="44"/>
      <c r="O881" s="44"/>
      <c r="P881" s="44"/>
      <c r="Q881" s="44"/>
      <c r="R881" s="44"/>
      <c r="S881" s="44"/>
      <c r="T881" s="44"/>
      <c r="U881" s="44"/>
      <c r="V881" s="44"/>
      <c r="W881" s="44"/>
      <c r="X881" s="44"/>
      <c r="Y881" s="44"/>
      <c r="Z881" s="44"/>
    </row>
    <row r="882" spans="1:26" ht="12.75" customHeight="1">
      <c r="A882" s="44"/>
      <c r="B882" s="44"/>
      <c r="C882" s="44"/>
      <c r="D882" s="44"/>
      <c r="E882" s="44"/>
      <c r="F882" s="44"/>
      <c r="G882" s="44"/>
      <c r="H882" s="44"/>
      <c r="I882" s="44"/>
      <c r="J882" s="44"/>
      <c r="K882" s="44"/>
      <c r="L882" s="44"/>
      <c r="M882" s="44"/>
      <c r="N882" s="44"/>
      <c r="O882" s="44"/>
      <c r="P882" s="44"/>
      <c r="Q882" s="44"/>
      <c r="R882" s="44"/>
      <c r="S882" s="44"/>
      <c r="T882" s="44"/>
      <c r="U882" s="44"/>
      <c r="V882" s="44"/>
      <c r="W882" s="44"/>
      <c r="X882" s="44"/>
      <c r="Y882" s="44"/>
      <c r="Z882" s="44"/>
    </row>
    <row r="883" spans="1:26" ht="12.75" customHeight="1">
      <c r="A883" s="44"/>
      <c r="B883" s="44"/>
      <c r="C883" s="44"/>
      <c r="D883" s="44"/>
      <c r="E883" s="44"/>
      <c r="F883" s="44"/>
      <c r="G883" s="44"/>
      <c r="H883" s="44"/>
      <c r="I883" s="44"/>
      <c r="J883" s="44"/>
      <c r="K883" s="44"/>
      <c r="L883" s="44"/>
      <c r="M883" s="44"/>
      <c r="N883" s="44"/>
      <c r="O883" s="44"/>
      <c r="P883" s="44"/>
      <c r="Q883" s="44"/>
      <c r="R883" s="44"/>
      <c r="S883" s="44"/>
      <c r="T883" s="44"/>
      <c r="U883" s="44"/>
      <c r="V883" s="44"/>
      <c r="W883" s="44"/>
      <c r="X883" s="44"/>
      <c r="Y883" s="44"/>
      <c r="Z883" s="44"/>
    </row>
    <row r="884" spans="1:26" ht="12.75" customHeight="1">
      <c r="A884" s="44"/>
      <c r="B884" s="44"/>
      <c r="C884" s="44"/>
      <c r="D884" s="44"/>
      <c r="E884" s="44"/>
      <c r="F884" s="44"/>
      <c r="G884" s="44"/>
      <c r="H884" s="44"/>
      <c r="I884" s="44"/>
      <c r="J884" s="44"/>
      <c r="K884" s="44"/>
      <c r="L884" s="44"/>
      <c r="M884" s="44"/>
      <c r="N884" s="44"/>
      <c r="O884" s="44"/>
      <c r="P884" s="44"/>
      <c r="Q884" s="44"/>
      <c r="R884" s="44"/>
      <c r="S884" s="44"/>
      <c r="T884" s="44"/>
      <c r="U884" s="44"/>
      <c r="V884" s="44"/>
      <c r="W884" s="44"/>
      <c r="X884" s="44"/>
      <c r="Y884" s="44"/>
      <c r="Z884" s="44"/>
    </row>
    <row r="885" spans="1:26" ht="12.75" customHeight="1">
      <c r="A885" s="44"/>
      <c r="B885" s="44"/>
      <c r="C885" s="44"/>
      <c r="D885" s="44"/>
      <c r="E885" s="44"/>
      <c r="F885" s="44"/>
      <c r="G885" s="44"/>
      <c r="H885" s="44"/>
      <c r="I885" s="44"/>
      <c r="J885" s="44"/>
      <c r="K885" s="44"/>
      <c r="L885" s="44"/>
      <c r="M885" s="44"/>
      <c r="N885" s="44"/>
      <c r="O885" s="44"/>
      <c r="P885" s="44"/>
      <c r="Q885" s="44"/>
      <c r="R885" s="44"/>
      <c r="S885" s="44"/>
      <c r="T885" s="44"/>
      <c r="U885" s="44"/>
      <c r="V885" s="44"/>
      <c r="W885" s="44"/>
      <c r="X885" s="44"/>
      <c r="Y885" s="44"/>
      <c r="Z885" s="44"/>
    </row>
    <row r="886" spans="1:26" ht="12.75" customHeight="1">
      <c r="A886" s="44"/>
      <c r="B886" s="44"/>
      <c r="C886" s="44"/>
      <c r="D886" s="44"/>
      <c r="E886" s="44"/>
      <c r="F886" s="44"/>
      <c r="G886" s="44"/>
      <c r="H886" s="44"/>
      <c r="I886" s="44"/>
      <c r="J886" s="44"/>
      <c r="K886" s="44"/>
      <c r="L886" s="44"/>
      <c r="M886" s="44"/>
      <c r="N886" s="44"/>
      <c r="O886" s="44"/>
      <c r="P886" s="44"/>
      <c r="Q886" s="44"/>
      <c r="R886" s="44"/>
      <c r="S886" s="44"/>
      <c r="T886" s="44"/>
      <c r="U886" s="44"/>
      <c r="V886" s="44"/>
      <c r="W886" s="44"/>
      <c r="X886" s="44"/>
      <c r="Y886" s="44"/>
      <c r="Z886" s="44"/>
    </row>
    <row r="887" spans="1:26" ht="12.75" customHeight="1">
      <c r="A887" s="44"/>
      <c r="B887" s="44"/>
      <c r="C887" s="44"/>
      <c r="D887" s="44"/>
      <c r="E887" s="44"/>
      <c r="F887" s="44"/>
      <c r="G887" s="44"/>
      <c r="H887" s="44"/>
      <c r="I887" s="44"/>
      <c r="J887" s="44"/>
      <c r="K887" s="44"/>
      <c r="L887" s="44"/>
      <c r="M887" s="44"/>
      <c r="N887" s="44"/>
      <c r="O887" s="44"/>
      <c r="P887" s="44"/>
      <c r="Q887" s="44"/>
      <c r="R887" s="44"/>
      <c r="S887" s="44"/>
      <c r="T887" s="44"/>
      <c r="U887" s="44"/>
      <c r="V887" s="44"/>
      <c r="W887" s="44"/>
      <c r="X887" s="44"/>
      <c r="Y887" s="44"/>
      <c r="Z887" s="44"/>
    </row>
    <row r="888" spans="1:26" ht="12.75" customHeight="1">
      <c r="A888" s="44"/>
      <c r="B888" s="44"/>
      <c r="C888" s="44"/>
      <c r="D888" s="44"/>
      <c r="E888" s="44"/>
      <c r="F888" s="44"/>
      <c r="G888" s="44"/>
      <c r="H888" s="44"/>
      <c r="I888" s="44"/>
      <c r="J888" s="44"/>
      <c r="K888" s="44"/>
      <c r="L888" s="44"/>
      <c r="M888" s="44"/>
      <c r="N888" s="44"/>
      <c r="O888" s="44"/>
      <c r="P888" s="44"/>
      <c r="Q888" s="44"/>
      <c r="R888" s="44"/>
      <c r="S888" s="44"/>
      <c r="T888" s="44"/>
      <c r="U888" s="44"/>
      <c r="V888" s="44"/>
      <c r="W888" s="44"/>
      <c r="X888" s="44"/>
      <c r="Y888" s="44"/>
      <c r="Z888" s="44"/>
    </row>
    <row r="889" spans="1:26" ht="12.75" customHeight="1">
      <c r="A889" s="44"/>
      <c r="B889" s="44"/>
      <c r="C889" s="44"/>
      <c r="D889" s="44"/>
      <c r="E889" s="44"/>
      <c r="F889" s="44"/>
      <c r="G889" s="44"/>
      <c r="H889" s="44"/>
      <c r="I889" s="44"/>
      <c r="J889" s="44"/>
      <c r="K889" s="44"/>
      <c r="L889" s="44"/>
      <c r="M889" s="44"/>
      <c r="N889" s="44"/>
      <c r="O889" s="44"/>
      <c r="P889" s="44"/>
      <c r="Q889" s="44"/>
      <c r="R889" s="44"/>
      <c r="S889" s="44"/>
      <c r="T889" s="44"/>
      <c r="U889" s="44"/>
      <c r="V889" s="44"/>
      <c r="W889" s="44"/>
      <c r="X889" s="44"/>
      <c r="Y889" s="44"/>
      <c r="Z889" s="44"/>
    </row>
    <row r="890" spans="1:26" ht="12.75" customHeight="1">
      <c r="A890" s="44"/>
      <c r="B890" s="44"/>
      <c r="C890" s="44"/>
      <c r="D890" s="44"/>
      <c r="E890" s="44"/>
      <c r="F890" s="44"/>
      <c r="G890" s="44"/>
      <c r="H890" s="44"/>
      <c r="I890" s="44"/>
      <c r="J890" s="44"/>
      <c r="K890" s="44"/>
      <c r="L890" s="44"/>
      <c r="M890" s="44"/>
      <c r="N890" s="44"/>
      <c r="O890" s="44"/>
      <c r="P890" s="44"/>
      <c r="Q890" s="44"/>
      <c r="R890" s="44"/>
      <c r="S890" s="44"/>
      <c r="T890" s="44"/>
      <c r="U890" s="44"/>
      <c r="V890" s="44"/>
      <c r="W890" s="44"/>
      <c r="X890" s="44"/>
      <c r="Y890" s="44"/>
      <c r="Z890" s="44"/>
    </row>
    <row r="891" spans="1:26" ht="12.75" customHeight="1">
      <c r="A891" s="44"/>
      <c r="B891" s="44"/>
      <c r="C891" s="44"/>
      <c r="D891" s="44"/>
      <c r="E891" s="44"/>
      <c r="F891" s="44"/>
      <c r="G891" s="44"/>
      <c r="H891" s="44"/>
      <c r="I891" s="44"/>
      <c r="J891" s="44"/>
      <c r="K891" s="44"/>
      <c r="L891" s="44"/>
      <c r="M891" s="44"/>
      <c r="N891" s="44"/>
      <c r="O891" s="44"/>
      <c r="P891" s="44"/>
      <c r="Q891" s="44"/>
      <c r="R891" s="44"/>
      <c r="S891" s="44"/>
      <c r="T891" s="44"/>
      <c r="U891" s="44"/>
      <c r="V891" s="44"/>
      <c r="W891" s="44"/>
      <c r="X891" s="44"/>
      <c r="Y891" s="44"/>
      <c r="Z891" s="44"/>
    </row>
    <row r="892" spans="1:26" ht="12.75" customHeight="1">
      <c r="A892" s="44"/>
      <c r="B892" s="44"/>
      <c r="C892" s="44"/>
      <c r="D892" s="44"/>
      <c r="E892" s="44"/>
      <c r="F892" s="44"/>
      <c r="G892" s="44"/>
      <c r="H892" s="44"/>
      <c r="I892" s="44"/>
      <c r="J892" s="44"/>
      <c r="K892" s="44"/>
      <c r="L892" s="44"/>
      <c r="M892" s="44"/>
      <c r="N892" s="44"/>
      <c r="O892" s="44"/>
      <c r="P892" s="44"/>
      <c r="Q892" s="44"/>
      <c r="R892" s="44"/>
      <c r="S892" s="44"/>
      <c r="T892" s="44"/>
      <c r="U892" s="44"/>
      <c r="V892" s="44"/>
      <c r="W892" s="44"/>
      <c r="X892" s="44"/>
      <c r="Y892" s="44"/>
      <c r="Z892" s="44"/>
    </row>
    <row r="893" spans="1:26" ht="12.75" customHeight="1">
      <c r="A893" s="44"/>
      <c r="B893" s="44"/>
      <c r="C893" s="44"/>
      <c r="D893" s="44"/>
      <c r="E893" s="44"/>
      <c r="F893" s="44"/>
      <c r="G893" s="44"/>
      <c r="H893" s="44"/>
      <c r="I893" s="44"/>
      <c r="J893" s="44"/>
      <c r="K893" s="44"/>
      <c r="L893" s="44"/>
      <c r="M893" s="44"/>
      <c r="N893" s="44"/>
      <c r="O893" s="44"/>
      <c r="P893" s="44"/>
      <c r="Q893" s="44"/>
      <c r="R893" s="44"/>
      <c r="S893" s="44"/>
      <c r="T893" s="44"/>
      <c r="U893" s="44"/>
      <c r="V893" s="44"/>
      <c r="W893" s="44"/>
      <c r="X893" s="44"/>
      <c r="Y893" s="44"/>
      <c r="Z893" s="44"/>
    </row>
    <row r="894" spans="1:26" ht="12.75" customHeight="1">
      <c r="A894" s="44"/>
      <c r="B894" s="44"/>
      <c r="C894" s="44"/>
      <c r="D894" s="44"/>
      <c r="E894" s="44"/>
      <c r="F894" s="44"/>
      <c r="G894" s="44"/>
      <c r="H894" s="44"/>
      <c r="I894" s="44"/>
      <c r="J894" s="44"/>
      <c r="K894" s="44"/>
      <c r="L894" s="44"/>
      <c r="M894" s="44"/>
      <c r="N894" s="44"/>
      <c r="O894" s="44"/>
      <c r="P894" s="44"/>
      <c r="Q894" s="44"/>
      <c r="R894" s="44"/>
      <c r="S894" s="44"/>
      <c r="T894" s="44"/>
      <c r="U894" s="44"/>
      <c r="V894" s="44"/>
      <c r="W894" s="44"/>
      <c r="X894" s="44"/>
      <c r="Y894" s="44"/>
      <c r="Z894" s="44"/>
    </row>
    <row r="895" spans="1:26" ht="12.75" customHeight="1">
      <c r="A895" s="44"/>
      <c r="B895" s="44"/>
      <c r="C895" s="44"/>
      <c r="D895" s="44"/>
      <c r="E895" s="44"/>
      <c r="F895" s="44"/>
      <c r="G895" s="44"/>
      <c r="H895" s="44"/>
      <c r="I895" s="44"/>
      <c r="J895" s="44"/>
      <c r="K895" s="44"/>
      <c r="L895" s="44"/>
      <c r="M895" s="44"/>
      <c r="N895" s="44"/>
      <c r="O895" s="44"/>
      <c r="P895" s="44"/>
      <c r="Q895" s="44"/>
      <c r="R895" s="44"/>
      <c r="S895" s="44"/>
      <c r="T895" s="44"/>
      <c r="U895" s="44"/>
      <c r="V895" s="44"/>
      <c r="W895" s="44"/>
      <c r="X895" s="44"/>
      <c r="Y895" s="44"/>
      <c r="Z895" s="44"/>
    </row>
    <row r="896" spans="1:26" ht="12.75" customHeight="1">
      <c r="A896" s="44"/>
      <c r="B896" s="44"/>
      <c r="C896" s="44"/>
      <c r="D896" s="44"/>
      <c r="E896" s="44"/>
      <c r="F896" s="44"/>
      <c r="G896" s="44"/>
      <c r="H896" s="44"/>
      <c r="I896" s="44"/>
      <c r="J896" s="44"/>
      <c r="K896" s="44"/>
      <c r="L896" s="44"/>
      <c r="M896" s="44"/>
      <c r="N896" s="44"/>
      <c r="O896" s="44"/>
      <c r="P896" s="44"/>
      <c r="Q896" s="44"/>
      <c r="R896" s="44"/>
      <c r="S896" s="44"/>
      <c r="T896" s="44"/>
      <c r="U896" s="44"/>
      <c r="V896" s="44"/>
      <c r="W896" s="44"/>
      <c r="X896" s="44"/>
      <c r="Y896" s="44"/>
      <c r="Z896" s="44"/>
    </row>
    <row r="897" spans="1:26" ht="12.75" customHeight="1">
      <c r="A897" s="44"/>
      <c r="B897" s="44"/>
      <c r="C897" s="44"/>
      <c r="D897" s="44"/>
      <c r="E897" s="44"/>
      <c r="F897" s="44"/>
      <c r="G897" s="44"/>
      <c r="H897" s="44"/>
      <c r="I897" s="44"/>
      <c r="J897" s="44"/>
      <c r="K897" s="44"/>
      <c r="L897" s="44"/>
      <c r="M897" s="44"/>
      <c r="N897" s="44"/>
      <c r="O897" s="44"/>
      <c r="P897" s="44"/>
      <c r="Q897" s="44"/>
      <c r="R897" s="44"/>
      <c r="S897" s="44"/>
      <c r="T897" s="44"/>
      <c r="U897" s="44"/>
      <c r="V897" s="44"/>
      <c r="W897" s="44"/>
      <c r="X897" s="44"/>
      <c r="Y897" s="44"/>
      <c r="Z897" s="44"/>
    </row>
    <row r="898" spans="1:26" ht="12.75" customHeight="1">
      <c r="A898" s="44"/>
      <c r="B898" s="44"/>
      <c r="C898" s="44"/>
      <c r="D898" s="44"/>
      <c r="E898" s="44"/>
      <c r="F898" s="44"/>
      <c r="G898" s="44"/>
      <c r="H898" s="44"/>
      <c r="I898" s="44"/>
      <c r="J898" s="44"/>
      <c r="K898" s="44"/>
      <c r="L898" s="44"/>
      <c r="M898" s="44"/>
      <c r="N898" s="44"/>
      <c r="O898" s="44"/>
      <c r="P898" s="44"/>
      <c r="Q898" s="44"/>
      <c r="R898" s="44"/>
      <c r="S898" s="44"/>
      <c r="T898" s="44"/>
      <c r="U898" s="44"/>
      <c r="V898" s="44"/>
      <c r="W898" s="44"/>
      <c r="X898" s="44"/>
      <c r="Y898" s="44"/>
      <c r="Z898" s="44"/>
    </row>
    <row r="899" spans="1:26" ht="12.75" customHeight="1">
      <c r="A899" s="44"/>
      <c r="B899" s="44"/>
      <c r="C899" s="44"/>
      <c r="D899" s="44"/>
      <c r="E899" s="44"/>
      <c r="F899" s="44"/>
      <c r="G899" s="44"/>
      <c r="H899" s="44"/>
      <c r="I899" s="44"/>
      <c r="J899" s="44"/>
      <c r="K899" s="44"/>
      <c r="L899" s="44"/>
      <c r="M899" s="44"/>
      <c r="N899" s="44"/>
      <c r="O899" s="44"/>
      <c r="P899" s="44"/>
      <c r="Q899" s="44"/>
      <c r="R899" s="44"/>
      <c r="S899" s="44"/>
      <c r="T899" s="44"/>
      <c r="U899" s="44"/>
      <c r="V899" s="44"/>
      <c r="W899" s="44"/>
      <c r="X899" s="44"/>
      <c r="Y899" s="44"/>
      <c r="Z899" s="44"/>
    </row>
    <row r="900" spans="1:26" ht="12.75" customHeight="1">
      <c r="A900" s="44"/>
      <c r="B900" s="44"/>
      <c r="C900" s="44"/>
      <c r="D900" s="44"/>
      <c r="E900" s="44"/>
      <c r="F900" s="44"/>
      <c r="G900" s="44"/>
      <c r="H900" s="44"/>
      <c r="I900" s="44"/>
      <c r="J900" s="44"/>
      <c r="K900" s="44"/>
      <c r="L900" s="44"/>
      <c r="M900" s="44"/>
      <c r="N900" s="44"/>
      <c r="O900" s="44"/>
      <c r="P900" s="44"/>
      <c r="Q900" s="44"/>
      <c r="R900" s="44"/>
      <c r="S900" s="44"/>
      <c r="T900" s="44"/>
      <c r="U900" s="44"/>
      <c r="V900" s="44"/>
      <c r="W900" s="44"/>
      <c r="X900" s="44"/>
      <c r="Y900" s="44"/>
      <c r="Z900" s="44"/>
    </row>
    <row r="901" spans="1:26" ht="12.75" customHeight="1">
      <c r="A901" s="44"/>
      <c r="B901" s="44"/>
      <c r="C901" s="44"/>
      <c r="D901" s="44"/>
      <c r="E901" s="44"/>
      <c r="F901" s="44"/>
      <c r="G901" s="44"/>
      <c r="H901" s="44"/>
      <c r="I901" s="44"/>
      <c r="J901" s="44"/>
      <c r="K901" s="44"/>
      <c r="L901" s="44"/>
      <c r="M901" s="44"/>
      <c r="N901" s="44"/>
      <c r="O901" s="44"/>
      <c r="P901" s="44"/>
      <c r="Q901" s="44"/>
      <c r="R901" s="44"/>
      <c r="S901" s="44"/>
      <c r="T901" s="44"/>
      <c r="U901" s="44"/>
      <c r="V901" s="44"/>
      <c r="W901" s="44"/>
      <c r="X901" s="44"/>
      <c r="Y901" s="44"/>
      <c r="Z901" s="44"/>
    </row>
    <row r="902" spans="1:26" ht="12.75" customHeight="1">
      <c r="A902" s="44"/>
      <c r="B902" s="44"/>
      <c r="C902" s="44"/>
      <c r="D902" s="44"/>
      <c r="E902" s="44"/>
      <c r="F902" s="44"/>
      <c r="G902" s="44"/>
      <c r="H902" s="44"/>
      <c r="I902" s="44"/>
      <c r="J902" s="44"/>
      <c r="K902" s="44"/>
      <c r="L902" s="44"/>
      <c r="M902" s="44"/>
      <c r="N902" s="44"/>
      <c r="O902" s="44"/>
      <c r="P902" s="44"/>
      <c r="Q902" s="44"/>
      <c r="R902" s="44"/>
      <c r="S902" s="44"/>
      <c r="T902" s="44"/>
      <c r="U902" s="44"/>
      <c r="V902" s="44"/>
      <c r="W902" s="44"/>
      <c r="X902" s="44"/>
      <c r="Y902" s="44"/>
      <c r="Z902" s="44"/>
    </row>
    <row r="903" spans="1:26" ht="12.75" customHeight="1">
      <c r="A903" s="44"/>
      <c r="B903" s="44"/>
      <c r="C903" s="44"/>
      <c r="D903" s="44"/>
      <c r="E903" s="44"/>
      <c r="F903" s="44"/>
      <c r="G903" s="44"/>
      <c r="H903" s="44"/>
      <c r="I903" s="44"/>
      <c r="J903" s="44"/>
      <c r="K903" s="44"/>
      <c r="L903" s="44"/>
      <c r="M903" s="44"/>
      <c r="N903" s="44"/>
      <c r="O903" s="44"/>
      <c r="P903" s="44"/>
      <c r="Q903" s="44"/>
      <c r="R903" s="44"/>
      <c r="S903" s="44"/>
      <c r="T903" s="44"/>
      <c r="U903" s="44"/>
      <c r="V903" s="44"/>
      <c r="W903" s="44"/>
      <c r="X903" s="44"/>
      <c r="Y903" s="44"/>
      <c r="Z903" s="44"/>
    </row>
    <row r="904" spans="1:26" ht="12.75" customHeight="1">
      <c r="A904" s="44"/>
      <c r="B904" s="44"/>
      <c r="C904" s="44"/>
      <c r="D904" s="44"/>
      <c r="E904" s="44"/>
      <c r="F904" s="44"/>
      <c r="G904" s="44"/>
      <c r="H904" s="44"/>
      <c r="I904" s="44"/>
      <c r="J904" s="44"/>
      <c r="K904" s="44"/>
      <c r="L904" s="44"/>
      <c r="M904" s="44"/>
      <c r="N904" s="44"/>
      <c r="O904" s="44"/>
      <c r="P904" s="44"/>
      <c r="Q904" s="44"/>
      <c r="R904" s="44"/>
      <c r="S904" s="44"/>
      <c r="T904" s="44"/>
      <c r="U904" s="44"/>
      <c r="V904" s="44"/>
      <c r="W904" s="44"/>
      <c r="X904" s="44"/>
      <c r="Y904" s="44"/>
      <c r="Z904" s="44"/>
    </row>
    <row r="905" spans="1:26" ht="12.75" customHeight="1">
      <c r="A905" s="44"/>
      <c r="B905" s="44"/>
      <c r="C905" s="44"/>
      <c r="D905" s="44"/>
      <c r="E905" s="44"/>
      <c r="F905" s="44"/>
      <c r="G905" s="44"/>
      <c r="H905" s="44"/>
      <c r="I905" s="44"/>
      <c r="J905" s="44"/>
      <c r="K905" s="44"/>
      <c r="L905" s="44"/>
      <c r="M905" s="44"/>
      <c r="N905" s="44"/>
      <c r="O905" s="44"/>
      <c r="P905" s="44"/>
      <c r="Q905" s="44"/>
      <c r="R905" s="44"/>
      <c r="S905" s="44"/>
      <c r="T905" s="44"/>
      <c r="U905" s="44"/>
      <c r="V905" s="44"/>
      <c r="W905" s="44"/>
      <c r="X905" s="44"/>
      <c r="Y905" s="44"/>
      <c r="Z905" s="44"/>
    </row>
    <row r="906" spans="1:26" ht="12.75" customHeight="1">
      <c r="A906" s="44"/>
      <c r="B906" s="44"/>
      <c r="C906" s="44"/>
      <c r="D906" s="44"/>
      <c r="E906" s="44"/>
      <c r="F906" s="44"/>
      <c r="G906" s="44"/>
      <c r="H906" s="44"/>
      <c r="I906" s="44"/>
      <c r="J906" s="44"/>
      <c r="K906" s="44"/>
      <c r="L906" s="44"/>
      <c r="M906" s="44"/>
      <c r="N906" s="44"/>
      <c r="O906" s="44"/>
      <c r="P906" s="44"/>
      <c r="Q906" s="44"/>
      <c r="R906" s="44"/>
      <c r="S906" s="44"/>
      <c r="T906" s="44"/>
      <c r="U906" s="44"/>
      <c r="V906" s="44"/>
      <c r="W906" s="44"/>
      <c r="X906" s="44"/>
      <c r="Y906" s="44"/>
      <c r="Z906" s="44"/>
    </row>
    <row r="907" spans="1:26" ht="12.75" customHeight="1">
      <c r="A907" s="44"/>
      <c r="B907" s="44"/>
      <c r="C907" s="44"/>
      <c r="D907" s="44"/>
      <c r="E907" s="44"/>
      <c r="F907" s="44"/>
      <c r="G907" s="44"/>
      <c r="H907" s="44"/>
      <c r="I907" s="44"/>
      <c r="J907" s="44"/>
      <c r="K907" s="44"/>
      <c r="L907" s="44"/>
      <c r="M907" s="44"/>
      <c r="N907" s="44"/>
      <c r="O907" s="44"/>
      <c r="P907" s="44"/>
      <c r="Q907" s="44"/>
      <c r="R907" s="44"/>
      <c r="S907" s="44"/>
      <c r="T907" s="44"/>
      <c r="U907" s="44"/>
      <c r="V907" s="44"/>
      <c r="W907" s="44"/>
      <c r="X907" s="44"/>
      <c r="Y907" s="44"/>
      <c r="Z907" s="44"/>
    </row>
    <row r="908" spans="1:26" ht="12.75" customHeight="1">
      <c r="A908" s="44"/>
      <c r="B908" s="44"/>
      <c r="C908" s="44"/>
      <c r="D908" s="44"/>
      <c r="E908" s="44"/>
      <c r="F908" s="44"/>
      <c r="G908" s="44"/>
      <c r="H908" s="44"/>
      <c r="I908" s="44"/>
      <c r="J908" s="44"/>
      <c r="K908" s="44"/>
      <c r="L908" s="44"/>
      <c r="M908" s="44"/>
      <c r="N908" s="44"/>
      <c r="O908" s="44"/>
      <c r="P908" s="44"/>
      <c r="Q908" s="44"/>
      <c r="R908" s="44"/>
      <c r="S908" s="44"/>
      <c r="T908" s="44"/>
      <c r="U908" s="44"/>
      <c r="V908" s="44"/>
      <c r="W908" s="44"/>
      <c r="X908" s="44"/>
      <c r="Y908" s="44"/>
      <c r="Z908" s="44"/>
    </row>
    <row r="909" spans="1:26" ht="12.75" customHeight="1">
      <c r="A909" s="44"/>
      <c r="B909" s="44"/>
      <c r="C909" s="44"/>
      <c r="D909" s="44"/>
      <c r="E909" s="44"/>
      <c r="F909" s="44"/>
      <c r="G909" s="44"/>
      <c r="H909" s="44"/>
      <c r="I909" s="44"/>
      <c r="J909" s="44"/>
      <c r="K909" s="44"/>
      <c r="L909" s="44"/>
      <c r="M909" s="44"/>
      <c r="N909" s="44"/>
      <c r="O909" s="44"/>
      <c r="P909" s="44"/>
      <c r="Q909" s="44"/>
      <c r="R909" s="44"/>
      <c r="S909" s="44"/>
      <c r="T909" s="44"/>
      <c r="U909" s="44"/>
      <c r="V909" s="44"/>
      <c r="W909" s="44"/>
      <c r="X909" s="44"/>
      <c r="Y909" s="44"/>
      <c r="Z909" s="44"/>
    </row>
    <row r="910" spans="1:26" ht="12.75" customHeight="1">
      <c r="A910" s="44"/>
      <c r="B910" s="44"/>
      <c r="C910" s="44"/>
      <c r="D910" s="44"/>
      <c r="E910" s="44"/>
      <c r="F910" s="44"/>
      <c r="G910" s="44"/>
      <c r="H910" s="44"/>
      <c r="I910" s="44"/>
      <c r="J910" s="44"/>
      <c r="K910" s="44"/>
      <c r="L910" s="44"/>
      <c r="M910" s="44"/>
      <c r="N910" s="44"/>
      <c r="O910" s="44"/>
      <c r="P910" s="44"/>
      <c r="Q910" s="44"/>
      <c r="R910" s="44"/>
      <c r="S910" s="44"/>
      <c r="T910" s="44"/>
      <c r="U910" s="44"/>
      <c r="V910" s="44"/>
      <c r="W910" s="44"/>
      <c r="X910" s="44"/>
      <c r="Y910" s="44"/>
      <c r="Z910" s="44"/>
    </row>
    <row r="911" spans="1:26" ht="12.75" customHeight="1">
      <c r="A911" s="44"/>
      <c r="B911" s="44"/>
      <c r="C911" s="44"/>
      <c r="D911" s="44"/>
      <c r="E911" s="44"/>
      <c r="F911" s="44"/>
      <c r="G911" s="44"/>
      <c r="H911" s="44"/>
      <c r="I911" s="44"/>
      <c r="J911" s="44"/>
      <c r="K911" s="44"/>
      <c r="L911" s="44"/>
      <c r="M911" s="44"/>
      <c r="N911" s="44"/>
      <c r="O911" s="44"/>
      <c r="P911" s="44"/>
      <c r="Q911" s="44"/>
      <c r="R911" s="44"/>
      <c r="S911" s="44"/>
      <c r="T911" s="44"/>
      <c r="U911" s="44"/>
      <c r="V911" s="44"/>
      <c r="W911" s="44"/>
      <c r="X911" s="44"/>
      <c r="Y911" s="44"/>
      <c r="Z911" s="44"/>
    </row>
    <row r="912" spans="1:26" ht="12.75" customHeight="1">
      <c r="A912" s="44"/>
      <c r="B912" s="44"/>
      <c r="C912" s="44"/>
      <c r="D912" s="44"/>
      <c r="E912" s="44"/>
      <c r="F912" s="44"/>
      <c r="G912" s="44"/>
      <c r="H912" s="44"/>
      <c r="I912" s="44"/>
      <c r="J912" s="44"/>
      <c r="K912" s="44"/>
      <c r="L912" s="44"/>
      <c r="M912" s="44"/>
      <c r="N912" s="44"/>
      <c r="O912" s="44"/>
      <c r="P912" s="44"/>
      <c r="Q912" s="44"/>
      <c r="R912" s="44"/>
      <c r="S912" s="44"/>
      <c r="T912" s="44"/>
      <c r="U912" s="44"/>
      <c r="V912" s="44"/>
      <c r="W912" s="44"/>
      <c r="X912" s="44"/>
      <c r="Y912" s="44"/>
      <c r="Z912" s="44"/>
    </row>
    <row r="913" spans="1:26" ht="12.75" customHeight="1">
      <c r="A913" s="44"/>
      <c r="B913" s="44"/>
      <c r="C913" s="44"/>
      <c r="D913" s="44"/>
      <c r="E913" s="44"/>
      <c r="F913" s="44"/>
      <c r="G913" s="44"/>
      <c r="H913" s="44"/>
      <c r="I913" s="44"/>
      <c r="J913" s="44"/>
      <c r="K913" s="44"/>
      <c r="L913" s="44"/>
      <c r="M913" s="44"/>
      <c r="N913" s="44"/>
      <c r="O913" s="44"/>
      <c r="P913" s="44"/>
      <c r="Q913" s="44"/>
      <c r="R913" s="44"/>
      <c r="S913" s="44"/>
      <c r="T913" s="44"/>
      <c r="U913" s="44"/>
      <c r="V913" s="44"/>
      <c r="W913" s="44"/>
      <c r="X913" s="44"/>
      <c r="Y913" s="44"/>
      <c r="Z913" s="44"/>
    </row>
    <row r="914" spans="1:26" ht="12.75" customHeight="1">
      <c r="A914" s="44"/>
      <c r="B914" s="44"/>
      <c r="C914" s="44"/>
      <c r="D914" s="44"/>
      <c r="E914" s="44"/>
      <c r="F914" s="44"/>
      <c r="G914" s="44"/>
      <c r="H914" s="44"/>
      <c r="I914" s="44"/>
      <c r="J914" s="44"/>
      <c r="K914" s="44"/>
      <c r="L914" s="44"/>
      <c r="M914" s="44"/>
      <c r="N914" s="44"/>
      <c r="O914" s="44"/>
      <c r="P914" s="44"/>
      <c r="Q914" s="44"/>
      <c r="R914" s="44"/>
      <c r="S914" s="44"/>
      <c r="T914" s="44"/>
      <c r="U914" s="44"/>
      <c r="V914" s="44"/>
      <c r="W914" s="44"/>
      <c r="X914" s="44"/>
      <c r="Y914" s="44"/>
      <c r="Z914" s="44"/>
    </row>
    <row r="915" spans="1:26" ht="12.75" customHeight="1">
      <c r="A915" s="44"/>
      <c r="B915" s="44"/>
      <c r="C915" s="44"/>
      <c r="D915" s="44"/>
      <c r="E915" s="44"/>
      <c r="F915" s="44"/>
      <c r="G915" s="44"/>
      <c r="H915" s="44"/>
      <c r="I915" s="44"/>
      <c r="J915" s="44"/>
      <c r="K915" s="44"/>
      <c r="L915" s="44"/>
      <c r="M915" s="44"/>
      <c r="N915" s="44"/>
      <c r="O915" s="44"/>
      <c r="P915" s="44"/>
      <c r="Q915" s="44"/>
      <c r="R915" s="44"/>
      <c r="S915" s="44"/>
      <c r="T915" s="44"/>
      <c r="U915" s="44"/>
      <c r="V915" s="44"/>
      <c r="W915" s="44"/>
      <c r="X915" s="44"/>
      <c r="Y915" s="44"/>
      <c r="Z915" s="44"/>
    </row>
    <row r="916" spans="1:26" ht="12.75" customHeight="1">
      <c r="A916" s="44"/>
      <c r="B916" s="44"/>
      <c r="C916" s="44"/>
      <c r="D916" s="44"/>
      <c r="E916" s="44"/>
      <c r="F916" s="44"/>
      <c r="G916" s="44"/>
      <c r="H916" s="44"/>
      <c r="I916" s="44"/>
      <c r="J916" s="44"/>
      <c r="K916" s="44"/>
      <c r="L916" s="44"/>
      <c r="M916" s="44"/>
      <c r="N916" s="44"/>
      <c r="O916" s="44"/>
      <c r="P916" s="44"/>
      <c r="Q916" s="44"/>
      <c r="R916" s="44"/>
      <c r="S916" s="44"/>
      <c r="T916" s="44"/>
      <c r="U916" s="44"/>
      <c r="V916" s="44"/>
      <c r="W916" s="44"/>
      <c r="X916" s="44"/>
      <c r="Y916" s="44"/>
      <c r="Z916" s="44"/>
    </row>
    <row r="917" spans="1:26" ht="12.75" customHeight="1">
      <c r="A917" s="44"/>
      <c r="B917" s="44"/>
      <c r="C917" s="44"/>
      <c r="D917" s="44"/>
      <c r="E917" s="44"/>
      <c r="F917" s="44"/>
      <c r="G917" s="44"/>
      <c r="H917" s="44"/>
      <c r="I917" s="44"/>
      <c r="J917" s="44"/>
      <c r="K917" s="44"/>
      <c r="L917" s="44"/>
      <c r="M917" s="44"/>
      <c r="N917" s="44"/>
      <c r="O917" s="44"/>
      <c r="P917" s="44"/>
      <c r="Q917" s="44"/>
      <c r="R917" s="44"/>
      <c r="S917" s="44"/>
      <c r="T917" s="44"/>
      <c r="U917" s="44"/>
      <c r="V917" s="44"/>
      <c r="W917" s="44"/>
      <c r="X917" s="44"/>
      <c r="Y917" s="44"/>
      <c r="Z917" s="44"/>
    </row>
    <row r="918" spans="1:26" ht="12.75" customHeight="1">
      <c r="A918" s="44"/>
      <c r="B918" s="44"/>
      <c r="C918" s="44"/>
      <c r="D918" s="44"/>
      <c r="E918" s="44"/>
      <c r="F918" s="44"/>
      <c r="G918" s="44"/>
      <c r="H918" s="44"/>
      <c r="I918" s="44"/>
      <c r="J918" s="44"/>
      <c r="K918" s="44"/>
      <c r="L918" s="44"/>
      <c r="M918" s="44"/>
      <c r="N918" s="44"/>
      <c r="O918" s="44"/>
      <c r="P918" s="44"/>
      <c r="Q918" s="44"/>
      <c r="R918" s="44"/>
      <c r="S918" s="44"/>
      <c r="T918" s="44"/>
      <c r="U918" s="44"/>
      <c r="V918" s="44"/>
      <c r="W918" s="44"/>
      <c r="X918" s="44"/>
      <c r="Y918" s="44"/>
      <c r="Z918" s="44"/>
    </row>
    <row r="919" spans="1:26" ht="12.75" customHeight="1">
      <c r="A919" s="44"/>
      <c r="B919" s="44"/>
      <c r="C919" s="44"/>
      <c r="D919" s="44"/>
      <c r="E919" s="44"/>
      <c r="F919" s="44"/>
      <c r="G919" s="44"/>
      <c r="H919" s="44"/>
      <c r="I919" s="44"/>
      <c r="J919" s="44"/>
      <c r="K919" s="44"/>
      <c r="L919" s="44"/>
      <c r="M919" s="44"/>
      <c r="N919" s="44"/>
      <c r="O919" s="44"/>
      <c r="P919" s="44"/>
      <c r="Q919" s="44"/>
      <c r="R919" s="44"/>
      <c r="S919" s="44"/>
      <c r="T919" s="44"/>
      <c r="U919" s="44"/>
      <c r="V919" s="44"/>
      <c r="W919" s="44"/>
      <c r="X919" s="44"/>
      <c r="Y919" s="44"/>
      <c r="Z919" s="44"/>
    </row>
    <row r="920" spans="1:26" ht="12.75" customHeight="1">
      <c r="A920" s="44"/>
      <c r="B920" s="44"/>
      <c r="C920" s="44"/>
      <c r="D920" s="44"/>
      <c r="E920" s="44"/>
      <c r="F920" s="44"/>
      <c r="G920" s="44"/>
      <c r="H920" s="44"/>
      <c r="I920" s="44"/>
      <c r="J920" s="44"/>
      <c r="K920" s="44"/>
      <c r="L920" s="44"/>
      <c r="M920" s="44"/>
      <c r="N920" s="44"/>
      <c r="O920" s="44"/>
      <c r="P920" s="44"/>
      <c r="Q920" s="44"/>
      <c r="R920" s="44"/>
      <c r="S920" s="44"/>
      <c r="T920" s="44"/>
      <c r="U920" s="44"/>
      <c r="V920" s="44"/>
      <c r="W920" s="44"/>
      <c r="X920" s="44"/>
      <c r="Y920" s="44"/>
      <c r="Z920" s="44"/>
    </row>
    <row r="921" spans="1:26" ht="12.75" customHeight="1">
      <c r="A921" s="44"/>
      <c r="B921" s="44"/>
      <c r="C921" s="44"/>
      <c r="D921" s="44"/>
      <c r="E921" s="44"/>
      <c r="F921" s="44"/>
      <c r="G921" s="44"/>
      <c r="H921" s="44"/>
      <c r="I921" s="44"/>
      <c r="J921" s="44"/>
      <c r="K921" s="44"/>
      <c r="L921" s="44"/>
      <c r="M921" s="44"/>
      <c r="N921" s="44"/>
      <c r="O921" s="44"/>
      <c r="P921" s="44"/>
      <c r="Q921" s="44"/>
      <c r="R921" s="44"/>
      <c r="S921" s="44"/>
      <c r="T921" s="44"/>
      <c r="U921" s="44"/>
      <c r="V921" s="44"/>
      <c r="W921" s="44"/>
      <c r="X921" s="44"/>
      <c r="Y921" s="44"/>
      <c r="Z921" s="44"/>
    </row>
    <row r="922" spans="1:26" ht="12.75" customHeight="1">
      <c r="A922" s="44"/>
      <c r="B922" s="44"/>
      <c r="C922" s="44"/>
      <c r="D922" s="44"/>
      <c r="E922" s="44"/>
      <c r="F922" s="44"/>
      <c r="G922" s="44"/>
      <c r="H922" s="44"/>
      <c r="I922" s="44"/>
      <c r="J922" s="44"/>
      <c r="K922" s="44"/>
      <c r="L922" s="44"/>
      <c r="M922" s="44"/>
      <c r="N922" s="44"/>
      <c r="O922" s="44"/>
      <c r="P922" s="44"/>
      <c r="Q922" s="44"/>
      <c r="R922" s="44"/>
      <c r="S922" s="44"/>
      <c r="T922" s="44"/>
      <c r="U922" s="44"/>
      <c r="V922" s="44"/>
      <c r="W922" s="44"/>
      <c r="X922" s="44"/>
      <c r="Y922" s="44"/>
      <c r="Z922" s="44"/>
    </row>
    <row r="923" spans="1:26" ht="12.75" customHeight="1">
      <c r="A923" s="44"/>
      <c r="B923" s="44"/>
      <c r="C923" s="44"/>
      <c r="D923" s="44"/>
      <c r="E923" s="44"/>
      <c r="F923" s="44"/>
      <c r="G923" s="44"/>
      <c r="H923" s="44"/>
      <c r="I923" s="44"/>
      <c r="J923" s="44"/>
      <c r="K923" s="44"/>
      <c r="L923" s="44"/>
      <c r="M923" s="44"/>
      <c r="N923" s="44"/>
      <c r="O923" s="44"/>
      <c r="P923" s="44"/>
      <c r="Q923" s="44"/>
      <c r="R923" s="44"/>
      <c r="S923" s="44"/>
      <c r="T923" s="44"/>
      <c r="U923" s="44"/>
      <c r="V923" s="44"/>
      <c r="W923" s="44"/>
      <c r="X923" s="44"/>
      <c r="Y923" s="44"/>
      <c r="Z923" s="44"/>
    </row>
    <row r="924" spans="1:26" ht="12.75" customHeight="1">
      <c r="A924" s="44"/>
      <c r="B924" s="44"/>
      <c r="C924" s="44"/>
      <c r="D924" s="44"/>
      <c r="E924" s="44"/>
      <c r="F924" s="44"/>
      <c r="G924" s="44"/>
      <c r="H924" s="44"/>
      <c r="I924" s="44"/>
      <c r="J924" s="44"/>
      <c r="K924" s="44"/>
      <c r="L924" s="44"/>
      <c r="M924" s="44"/>
      <c r="N924" s="44"/>
      <c r="O924" s="44"/>
      <c r="P924" s="44"/>
      <c r="Q924" s="44"/>
      <c r="R924" s="44"/>
      <c r="S924" s="44"/>
      <c r="T924" s="44"/>
      <c r="U924" s="44"/>
      <c r="V924" s="44"/>
      <c r="W924" s="44"/>
      <c r="X924" s="44"/>
      <c r="Y924" s="44"/>
      <c r="Z924" s="44"/>
    </row>
    <row r="925" spans="1:26" ht="12.75" customHeight="1">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row>
    <row r="926" spans="1:26" ht="12.75" customHeight="1">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row>
    <row r="927" spans="1:26" ht="12.75" customHeight="1">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row>
    <row r="928" spans="1:26" ht="12.75" customHeight="1">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row>
    <row r="929" spans="1:26" ht="12.75" customHeight="1">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row>
    <row r="930" spans="1:26" ht="12.75" customHeight="1">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row>
    <row r="931" spans="1:26" ht="12.75" customHeight="1">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row>
    <row r="932" spans="1:26" ht="12.75" customHeight="1">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row>
    <row r="933" spans="1:26" ht="12.75" customHeight="1">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row>
    <row r="934" spans="1:26" ht="12.75" customHeight="1">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row>
    <row r="935" spans="1:26" ht="12.75" customHeight="1">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row>
    <row r="936" spans="1:26" ht="12.75" customHeight="1">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row>
    <row r="937" spans="1:26" ht="12.75" customHeight="1">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row>
    <row r="938" spans="1:26" ht="12.75" customHeight="1">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row>
    <row r="939" spans="1:26" ht="12.75" customHeight="1">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row>
    <row r="940" spans="1:26" ht="12.75" customHeight="1">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row>
    <row r="941" spans="1:26" ht="12.75" customHeight="1">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row>
    <row r="942" spans="1:26" ht="12.75" customHeight="1">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row>
    <row r="943" spans="1:26" ht="12.75" customHeight="1">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row>
    <row r="944" spans="1:26" ht="12.75" customHeight="1">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row>
    <row r="945" spans="1:26" ht="12.75" customHeight="1">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row>
    <row r="946" spans="1:26" ht="12.75" customHeight="1">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row>
    <row r="947" spans="1:26" ht="12.75" customHeight="1">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row>
    <row r="948" spans="1:26" ht="12.75" customHeight="1">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row>
    <row r="949" spans="1:26" ht="12.75" customHeight="1">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row>
    <row r="950" spans="1:26" ht="12.75" customHeight="1">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row>
    <row r="951" spans="1:26" ht="12.75" customHeight="1">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row>
    <row r="952" spans="1:26" ht="12.75" customHeight="1">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row>
    <row r="953" spans="1:26" ht="12.75" customHeight="1">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row>
    <row r="954" spans="1:26" ht="12.75" customHeight="1">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row>
    <row r="955" spans="1:26" ht="12.75" customHeight="1">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row>
    <row r="956" spans="1:26" ht="12.75" customHeight="1">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row>
    <row r="957" spans="1:26" ht="12.75" customHeight="1">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row>
    <row r="958" spans="1:26" ht="12.75" customHeight="1">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row>
    <row r="959" spans="1:26" ht="12.75" customHeight="1">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row>
    <row r="960" spans="1:26" ht="12.75" customHeight="1">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row>
    <row r="961" spans="1:26" ht="12.75" customHeight="1">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row>
    <row r="962" spans="1:26" ht="12.75" customHeight="1">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row>
    <row r="963" spans="1:26" ht="12.75" customHeight="1">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row>
    <row r="964" spans="1:26" ht="12.75" customHeight="1">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row>
    <row r="965" spans="1:26" ht="12.75" customHeight="1">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row>
    <row r="966" spans="1:26" ht="12.75" customHeight="1">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row>
    <row r="967" spans="1:26" ht="12.75" customHeight="1">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row>
    <row r="968" spans="1:26" ht="12.75" customHeight="1">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row>
    <row r="969" spans="1:26" ht="12.75" customHeight="1">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row>
    <row r="970" spans="1:26" ht="12.75" customHeight="1">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row>
    <row r="971" spans="1:26" ht="12.75" customHeight="1">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row>
    <row r="972" spans="1:26" ht="12.75" customHeight="1">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row>
    <row r="973" spans="1:26" ht="12.75" customHeight="1">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row>
    <row r="974" spans="1:26" ht="12.75" customHeight="1">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row>
    <row r="975" spans="1:26" ht="12.75" customHeight="1">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row>
    <row r="976" spans="1:26" ht="12.75" customHeight="1">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row>
    <row r="977" spans="1:26" ht="12.75" customHeight="1">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row>
    <row r="978" spans="1:26" ht="12.75" customHeight="1">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row>
    <row r="979" spans="1:26" ht="12.75" customHeight="1">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row>
    <row r="980" spans="1:26" ht="12.75" customHeight="1">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row>
    <row r="981" spans="1:26" ht="12.75" customHeight="1">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row>
    <row r="982" spans="1:26" ht="12.75" customHeight="1">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row>
    <row r="983" spans="1:26" ht="12.75" customHeight="1">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row>
    <row r="984" spans="1:26" ht="12.75" customHeight="1">
      <c r="A984" s="44"/>
      <c r="B984" s="44"/>
      <c r="C984" s="44"/>
      <c r="D984" s="44"/>
      <c r="E984" s="44"/>
      <c r="F984" s="44"/>
      <c r="G984" s="44"/>
      <c r="H984" s="44"/>
      <c r="I984" s="44"/>
      <c r="J984" s="44"/>
      <c r="K984" s="44"/>
      <c r="L984" s="44"/>
      <c r="M984" s="44"/>
      <c r="N984" s="44"/>
      <c r="O984" s="44"/>
      <c r="P984" s="44"/>
      <c r="Q984" s="44"/>
      <c r="R984" s="44"/>
      <c r="S984" s="44"/>
      <c r="T984" s="44"/>
      <c r="U984" s="44"/>
      <c r="V984" s="44"/>
      <c r="W984" s="44"/>
      <c r="X984" s="44"/>
      <c r="Y984" s="44"/>
      <c r="Z984" s="44"/>
    </row>
    <row r="985" spans="1:26" ht="12.75" customHeight="1">
      <c r="A985" s="44"/>
      <c r="B985" s="44"/>
      <c r="C985" s="44"/>
      <c r="D985" s="44"/>
      <c r="E985" s="44"/>
      <c r="F985" s="44"/>
      <c r="G985" s="44"/>
      <c r="H985" s="44"/>
      <c r="I985" s="44"/>
      <c r="J985" s="44"/>
      <c r="K985" s="44"/>
      <c r="L985" s="44"/>
      <c r="M985" s="44"/>
      <c r="N985" s="44"/>
      <c r="O985" s="44"/>
      <c r="P985" s="44"/>
      <c r="Q985" s="44"/>
      <c r="R985" s="44"/>
      <c r="S985" s="44"/>
      <c r="T985" s="44"/>
      <c r="U985" s="44"/>
      <c r="V985" s="44"/>
      <c r="W985" s="44"/>
      <c r="X985" s="44"/>
      <c r="Y985" s="44"/>
      <c r="Z985" s="44"/>
    </row>
    <row r="986" spans="1:26" ht="12.75" customHeight="1">
      <c r="A986" s="44"/>
      <c r="B986" s="44"/>
      <c r="C986" s="44"/>
      <c r="D986" s="44"/>
      <c r="E986" s="44"/>
      <c r="F986" s="44"/>
      <c r="G986" s="44"/>
      <c r="H986" s="44"/>
      <c r="I986" s="44"/>
      <c r="J986" s="44"/>
      <c r="K986" s="44"/>
      <c r="L986" s="44"/>
      <c r="M986" s="44"/>
      <c r="N986" s="44"/>
      <c r="O986" s="44"/>
      <c r="P986" s="44"/>
      <c r="Q986" s="44"/>
      <c r="R986" s="44"/>
      <c r="S986" s="44"/>
      <c r="T986" s="44"/>
      <c r="U986" s="44"/>
      <c r="V986" s="44"/>
      <c r="W986" s="44"/>
      <c r="X986" s="44"/>
      <c r="Y986" s="44"/>
      <c r="Z986" s="44"/>
    </row>
    <row r="987" spans="1:26" ht="12.75" customHeight="1">
      <c r="A987" s="44"/>
      <c r="B987" s="44"/>
      <c r="C987" s="44"/>
      <c r="D987" s="44"/>
      <c r="E987" s="44"/>
      <c r="F987" s="44"/>
      <c r="G987" s="44"/>
      <c r="H987" s="44"/>
      <c r="I987" s="44"/>
      <c r="J987" s="44"/>
      <c r="K987" s="44"/>
      <c r="L987" s="44"/>
      <c r="M987" s="44"/>
      <c r="N987" s="44"/>
      <c r="O987" s="44"/>
      <c r="P987" s="44"/>
      <c r="Q987" s="44"/>
      <c r="R987" s="44"/>
      <c r="S987" s="44"/>
      <c r="T987" s="44"/>
      <c r="U987" s="44"/>
      <c r="V987" s="44"/>
      <c r="W987" s="44"/>
      <c r="X987" s="44"/>
      <c r="Y987" s="44"/>
      <c r="Z987" s="44"/>
    </row>
    <row r="988" spans="1:26" ht="12.75" customHeight="1">
      <c r="A988" s="44"/>
      <c r="B988" s="44"/>
      <c r="C988" s="44"/>
      <c r="D988" s="44"/>
      <c r="E988" s="44"/>
      <c r="F988" s="44"/>
      <c r="G988" s="44"/>
      <c r="H988" s="44"/>
      <c r="I988" s="44"/>
      <c r="J988" s="44"/>
      <c r="K988" s="44"/>
      <c r="L988" s="44"/>
      <c r="M988" s="44"/>
      <c r="N988" s="44"/>
      <c r="O988" s="44"/>
      <c r="P988" s="44"/>
      <c r="Q988" s="44"/>
      <c r="R988" s="44"/>
      <c r="S988" s="44"/>
      <c r="T988" s="44"/>
      <c r="U988" s="44"/>
      <c r="V988" s="44"/>
      <c r="W988" s="44"/>
      <c r="X988" s="44"/>
      <c r="Y988" s="44"/>
      <c r="Z988" s="44"/>
    </row>
    <row r="989" spans="1:26" ht="12.75" customHeight="1">
      <c r="A989" s="44"/>
      <c r="B989" s="44"/>
      <c r="C989" s="44"/>
      <c r="D989" s="44"/>
      <c r="E989" s="44"/>
      <c r="F989" s="44"/>
      <c r="G989" s="44"/>
      <c r="H989" s="44"/>
      <c r="I989" s="44"/>
      <c r="J989" s="44"/>
      <c r="K989" s="44"/>
      <c r="L989" s="44"/>
      <c r="M989" s="44"/>
      <c r="N989" s="44"/>
      <c r="O989" s="44"/>
      <c r="P989" s="44"/>
      <c r="Q989" s="44"/>
      <c r="R989" s="44"/>
      <c r="S989" s="44"/>
      <c r="T989" s="44"/>
      <c r="U989" s="44"/>
      <c r="V989" s="44"/>
      <c r="W989" s="44"/>
      <c r="X989" s="44"/>
      <c r="Y989" s="44"/>
      <c r="Z989" s="44"/>
    </row>
    <row r="990" spans="1:26" ht="12.75" customHeight="1">
      <c r="A990" s="44"/>
      <c r="B990" s="44"/>
      <c r="C990" s="44"/>
      <c r="D990" s="44"/>
      <c r="E990" s="44"/>
      <c r="F990" s="44"/>
      <c r="G990" s="44"/>
      <c r="H990" s="44"/>
      <c r="I990" s="44"/>
      <c r="J990" s="44"/>
      <c r="K990" s="44"/>
      <c r="L990" s="44"/>
      <c r="M990" s="44"/>
      <c r="N990" s="44"/>
      <c r="O990" s="44"/>
      <c r="P990" s="44"/>
      <c r="Q990" s="44"/>
      <c r="R990" s="44"/>
      <c r="S990" s="44"/>
      <c r="T990" s="44"/>
      <c r="U990" s="44"/>
      <c r="V990" s="44"/>
      <c r="W990" s="44"/>
      <c r="X990" s="44"/>
      <c r="Y990" s="44"/>
      <c r="Z990" s="44"/>
    </row>
    <row r="991" spans="1:26" ht="12.75" customHeight="1">
      <c r="A991" s="44"/>
      <c r="B991" s="44"/>
      <c r="C991" s="44"/>
      <c r="D991" s="44"/>
      <c r="E991" s="44"/>
      <c r="F991" s="44"/>
      <c r="G991" s="44"/>
      <c r="H991" s="44"/>
      <c r="I991" s="44"/>
      <c r="J991" s="44"/>
      <c r="K991" s="44"/>
      <c r="L991" s="44"/>
      <c r="M991" s="44"/>
      <c r="N991" s="44"/>
      <c r="O991" s="44"/>
      <c r="P991" s="44"/>
      <c r="Q991" s="44"/>
      <c r="R991" s="44"/>
      <c r="S991" s="44"/>
      <c r="T991" s="44"/>
      <c r="U991" s="44"/>
      <c r="V991" s="44"/>
      <c r="W991" s="44"/>
      <c r="X991" s="44"/>
      <c r="Y991" s="44"/>
      <c r="Z991" s="44"/>
    </row>
    <row r="992" spans="1:26" ht="12.75" customHeight="1">
      <c r="A992" s="44"/>
      <c r="B992" s="44"/>
      <c r="C992" s="44"/>
      <c r="D992" s="44"/>
      <c r="E992" s="44"/>
      <c r="F992" s="44"/>
      <c r="G992" s="44"/>
      <c r="H992" s="44"/>
      <c r="I992" s="44"/>
      <c r="J992" s="44"/>
      <c r="K992" s="44"/>
      <c r="L992" s="44"/>
      <c r="M992" s="44"/>
      <c r="N992" s="44"/>
      <c r="O992" s="44"/>
      <c r="P992" s="44"/>
      <c r="Q992" s="44"/>
      <c r="R992" s="44"/>
      <c r="S992" s="44"/>
      <c r="T992" s="44"/>
      <c r="U992" s="44"/>
      <c r="V992" s="44"/>
      <c r="W992" s="44"/>
      <c r="X992" s="44"/>
      <c r="Y992" s="44"/>
      <c r="Z992" s="44"/>
    </row>
    <row r="993" spans="1:26" ht="12.75" customHeight="1">
      <c r="A993" s="44"/>
      <c r="B993" s="44"/>
      <c r="C993" s="44"/>
      <c r="D993" s="44"/>
      <c r="E993" s="44"/>
      <c r="F993" s="44"/>
      <c r="G993" s="44"/>
      <c r="H993" s="44"/>
      <c r="I993" s="44"/>
      <c r="J993" s="44"/>
      <c r="K993" s="44"/>
      <c r="L993" s="44"/>
      <c r="M993" s="44"/>
      <c r="N993" s="44"/>
      <c r="O993" s="44"/>
      <c r="P993" s="44"/>
      <c r="Q993" s="44"/>
      <c r="R993" s="44"/>
      <c r="S993" s="44"/>
      <c r="T993" s="44"/>
      <c r="U993" s="44"/>
      <c r="V993" s="44"/>
      <c r="W993" s="44"/>
      <c r="X993" s="44"/>
      <c r="Y993" s="44"/>
      <c r="Z993" s="44"/>
    </row>
    <row r="994" spans="1:26" ht="12.75" customHeight="1">
      <c r="A994" s="44"/>
      <c r="B994" s="44"/>
      <c r="C994" s="44"/>
      <c r="D994" s="44"/>
      <c r="E994" s="44"/>
      <c r="F994" s="44"/>
      <c r="G994" s="44"/>
      <c r="H994" s="44"/>
      <c r="I994" s="44"/>
      <c r="J994" s="44"/>
      <c r="K994" s="44"/>
      <c r="L994" s="44"/>
      <c r="M994" s="44"/>
      <c r="N994" s="44"/>
      <c r="O994" s="44"/>
      <c r="P994" s="44"/>
      <c r="Q994" s="44"/>
      <c r="R994" s="44"/>
      <c r="S994" s="44"/>
      <c r="T994" s="44"/>
      <c r="U994" s="44"/>
      <c r="V994" s="44"/>
      <c r="W994" s="44"/>
      <c r="X994" s="44"/>
      <c r="Y994" s="44"/>
      <c r="Z994" s="44"/>
    </row>
    <row r="995" spans="1:26" ht="12.75" customHeight="1">
      <c r="A995" s="44"/>
      <c r="B995" s="44"/>
      <c r="C995" s="44"/>
      <c r="D995" s="44"/>
      <c r="E995" s="44"/>
      <c r="F995" s="44"/>
      <c r="G995" s="44"/>
      <c r="H995" s="44"/>
      <c r="I995" s="44"/>
      <c r="J995" s="44"/>
      <c r="K995" s="44"/>
      <c r="L995" s="44"/>
      <c r="M995" s="44"/>
      <c r="N995" s="44"/>
      <c r="O995" s="44"/>
      <c r="P995" s="44"/>
      <c r="Q995" s="44"/>
      <c r="R995" s="44"/>
      <c r="S995" s="44"/>
      <c r="T995" s="44"/>
      <c r="U995" s="44"/>
      <c r="V995" s="44"/>
      <c r="W995" s="44"/>
      <c r="X995" s="44"/>
      <c r="Y995" s="44"/>
      <c r="Z995" s="44"/>
    </row>
    <row r="996" spans="1:26" ht="12.75" customHeight="1">
      <c r="A996" s="44"/>
      <c r="B996" s="44"/>
      <c r="C996" s="44"/>
      <c r="D996" s="44"/>
      <c r="E996" s="44"/>
      <c r="F996" s="44"/>
      <c r="G996" s="44"/>
      <c r="H996" s="44"/>
      <c r="I996" s="44"/>
      <c r="J996" s="44"/>
      <c r="K996" s="44"/>
      <c r="L996" s="44"/>
      <c r="M996" s="44"/>
      <c r="N996" s="44"/>
      <c r="O996" s="44"/>
      <c r="P996" s="44"/>
      <c r="Q996" s="44"/>
      <c r="R996" s="44"/>
      <c r="S996" s="44"/>
      <c r="T996" s="44"/>
      <c r="U996" s="44"/>
      <c r="V996" s="44"/>
      <c r="W996" s="44"/>
      <c r="X996" s="44"/>
      <c r="Y996" s="44"/>
      <c r="Z996" s="44"/>
    </row>
    <row r="997" spans="1:26" ht="12.75" customHeight="1">
      <c r="A997" s="44"/>
      <c r="B997" s="44"/>
      <c r="C997" s="44"/>
      <c r="D997" s="44"/>
      <c r="E997" s="44"/>
      <c r="F997" s="44"/>
      <c r="G997" s="44"/>
      <c r="H997" s="44"/>
      <c r="I997" s="44"/>
      <c r="J997" s="44"/>
      <c r="K997" s="44"/>
      <c r="L997" s="44"/>
      <c r="M997" s="44"/>
      <c r="N997" s="44"/>
      <c r="O997" s="44"/>
      <c r="P997" s="44"/>
      <c r="Q997" s="44"/>
      <c r="R997" s="44"/>
      <c r="S997" s="44"/>
      <c r="T997" s="44"/>
      <c r="U997" s="44"/>
      <c r="V997" s="44"/>
      <c r="W997" s="44"/>
      <c r="X997" s="44"/>
      <c r="Y997" s="44"/>
      <c r="Z997" s="44"/>
    </row>
    <row r="998" spans="1:26" ht="12.75" customHeight="1">
      <c r="A998" s="44"/>
      <c r="B998" s="44"/>
      <c r="C998" s="44"/>
      <c r="D998" s="44"/>
      <c r="E998" s="44"/>
      <c r="F998" s="44"/>
      <c r="G998" s="44"/>
      <c r="H998" s="44"/>
      <c r="I998" s="44"/>
      <c r="J998" s="44"/>
      <c r="K998" s="44"/>
      <c r="L998" s="44"/>
      <c r="M998" s="44"/>
      <c r="N998" s="44"/>
      <c r="O998" s="44"/>
      <c r="P998" s="44"/>
      <c r="Q998" s="44"/>
      <c r="R998" s="44"/>
      <c r="S998" s="44"/>
      <c r="T998" s="44"/>
      <c r="U998" s="44"/>
      <c r="V998" s="44"/>
      <c r="W998" s="44"/>
      <c r="X998" s="44"/>
      <c r="Y998" s="44"/>
      <c r="Z998" s="44"/>
    </row>
    <row r="999" spans="1:26" ht="12.75" customHeight="1">
      <c r="A999" s="44"/>
      <c r="B999" s="44"/>
      <c r="C999" s="44"/>
      <c r="D999" s="44"/>
      <c r="E999" s="44"/>
      <c r="F999" s="44"/>
      <c r="G999" s="44"/>
      <c r="H999" s="44"/>
      <c r="I999" s="44"/>
      <c r="J999" s="44"/>
      <c r="K999" s="44"/>
      <c r="L999" s="44"/>
      <c r="M999" s="44"/>
      <c r="N999" s="44"/>
      <c r="O999" s="44"/>
      <c r="P999" s="44"/>
      <c r="Q999" s="44"/>
      <c r="R999" s="44"/>
      <c r="S999" s="44"/>
      <c r="T999" s="44"/>
      <c r="U999" s="44"/>
      <c r="V999" s="44"/>
      <c r="W999" s="44"/>
      <c r="X999" s="44"/>
      <c r="Y999" s="44"/>
      <c r="Z999" s="44"/>
    </row>
    <row r="1000" spans="1:26" ht="12.75" customHeight="1">
      <c r="A1000" s="4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row>
  </sheetData>
  <mergeCells count="54">
    <mergeCell ref="B107:D107"/>
    <mergeCell ref="B108:D108"/>
    <mergeCell ref="B100:D100"/>
    <mergeCell ref="B101:D101"/>
    <mergeCell ref="B102:D102"/>
    <mergeCell ref="B103:D103"/>
    <mergeCell ref="B104:D104"/>
    <mergeCell ref="B105:D105"/>
    <mergeCell ref="B106:D106"/>
    <mergeCell ref="B18:D18"/>
    <mergeCell ref="E19:P19"/>
    <mergeCell ref="B30:D30"/>
    <mergeCell ref="B33:D33"/>
    <mergeCell ref="E33:P33"/>
    <mergeCell ref="B34:D34"/>
    <mergeCell ref="B35:D35"/>
    <mergeCell ref="B43:D43"/>
    <mergeCell ref="B44:D44"/>
    <mergeCell ref="B45:D45"/>
    <mergeCell ref="B46:D46"/>
    <mergeCell ref="B49:D49"/>
    <mergeCell ref="E50:P50"/>
    <mergeCell ref="B36:D36"/>
    <mergeCell ref="B37:D37"/>
    <mergeCell ref="B38:D38"/>
    <mergeCell ref="B39:D39"/>
    <mergeCell ref="B40:D40"/>
    <mergeCell ref="B41:D41"/>
    <mergeCell ref="B42:D42"/>
    <mergeCell ref="B61:D61"/>
    <mergeCell ref="B63:D63"/>
    <mergeCell ref="E63:P63"/>
    <mergeCell ref="B64:D64"/>
    <mergeCell ref="B65:D65"/>
    <mergeCell ref="B66:D66"/>
    <mergeCell ref="B67:D67"/>
    <mergeCell ref="B75:D75"/>
    <mergeCell ref="B76:D76"/>
    <mergeCell ref="B80:D80"/>
    <mergeCell ref="E81:P81"/>
    <mergeCell ref="B68:D68"/>
    <mergeCell ref="B69:D69"/>
    <mergeCell ref="B70:D70"/>
    <mergeCell ref="B71:D71"/>
    <mergeCell ref="B72:D72"/>
    <mergeCell ref="B73:D73"/>
    <mergeCell ref="B74:D74"/>
    <mergeCell ref="B98:D98"/>
    <mergeCell ref="B99:D99"/>
    <mergeCell ref="B92:D92"/>
    <mergeCell ref="B95:D95"/>
    <mergeCell ref="E95:P95"/>
    <mergeCell ref="B96:D96"/>
    <mergeCell ref="B97:D97"/>
  </mergeCells>
  <conditionalFormatting sqref="F34:F43">
    <cfRule type="containsBlanks" dxfId="311" priority="1">
      <formula>LEN(TRIM(F34))=0</formula>
    </cfRule>
  </conditionalFormatting>
  <conditionalFormatting sqref="E34:E39 E43 I34:P43">
    <cfRule type="containsBlanks" dxfId="310" priority="2" stopIfTrue="1">
      <formula>LEN(TRIM(E34))=0</formula>
    </cfRule>
  </conditionalFormatting>
  <conditionalFormatting sqref="B34:B39 B43">
    <cfRule type="containsBlanks" dxfId="309" priority="3" stopIfTrue="1">
      <formula>LEN(TRIM(B34))=0</formula>
    </cfRule>
  </conditionalFormatting>
  <conditionalFormatting sqref="G34:G43">
    <cfRule type="containsBlanks" dxfId="308" priority="4" stopIfTrue="1">
      <formula>LEN(TRIM(G34))=0</formula>
    </cfRule>
  </conditionalFormatting>
  <conditionalFormatting sqref="H34:H43">
    <cfRule type="containsBlanks" dxfId="307" priority="5" stopIfTrue="1">
      <formula>LEN(TRIM(H34))=0</formula>
    </cfRule>
  </conditionalFormatting>
  <conditionalFormatting sqref="F65:F69 F73">
    <cfRule type="containsBlanks" dxfId="306" priority="6">
      <formula>LEN(TRIM(F65))=0</formula>
    </cfRule>
  </conditionalFormatting>
  <conditionalFormatting sqref="F64">
    <cfRule type="containsBlanks" dxfId="305" priority="7">
      <formula>LEN(TRIM(F64))=0</formula>
    </cfRule>
  </conditionalFormatting>
  <conditionalFormatting sqref="E64:E69 E73 I64:P69 I73:P73">
    <cfRule type="containsBlanks" dxfId="304" priority="8" stopIfTrue="1">
      <formula>LEN(TRIM(E64))=0</formula>
    </cfRule>
  </conditionalFormatting>
  <conditionalFormatting sqref="H65:H69 H73">
    <cfRule type="containsBlanks" dxfId="303" priority="9" stopIfTrue="1">
      <formula>LEN(TRIM(H65))=0</formula>
    </cfRule>
  </conditionalFormatting>
  <conditionalFormatting sqref="G64">
    <cfRule type="containsBlanks" dxfId="302" priority="10" stopIfTrue="1">
      <formula>LEN(TRIM(G64))=0</formula>
    </cfRule>
  </conditionalFormatting>
  <conditionalFormatting sqref="H64">
    <cfRule type="containsBlanks" dxfId="301" priority="11" stopIfTrue="1">
      <formula>LEN(TRIM(H64))=0</formula>
    </cfRule>
  </conditionalFormatting>
  <conditionalFormatting sqref="G65:G69 G73">
    <cfRule type="containsBlanks" dxfId="300" priority="12" stopIfTrue="1">
      <formula>LEN(TRIM(G65))=0</formula>
    </cfRule>
  </conditionalFormatting>
  <conditionalFormatting sqref="F96:F105">
    <cfRule type="containsBlanks" dxfId="299" priority="13">
      <formula>LEN(TRIM(F96))=0</formula>
    </cfRule>
  </conditionalFormatting>
  <conditionalFormatting sqref="E96:E105 I96:P96 I97:K105 L97:L101 L105 M97:O105 P97:P101 P105">
    <cfRule type="containsBlanks" dxfId="298" priority="14" stopIfTrue="1">
      <formula>LEN(TRIM(E96))=0</formula>
    </cfRule>
  </conditionalFormatting>
  <conditionalFormatting sqref="B96:B101 B105">
    <cfRule type="containsBlanks" dxfId="297" priority="15" stopIfTrue="1">
      <formula>LEN(TRIM(B96))=0</formula>
    </cfRule>
  </conditionalFormatting>
  <conditionalFormatting sqref="G96:G105">
    <cfRule type="containsBlanks" dxfId="296" priority="16" stopIfTrue="1">
      <formula>LEN(TRIM(G96))=0</formula>
    </cfRule>
  </conditionalFormatting>
  <conditionalFormatting sqref="H96:H105">
    <cfRule type="containsBlanks" dxfId="295" priority="17" stopIfTrue="1">
      <formula>LEN(TRIM(H96))=0</formula>
    </cfRule>
  </conditionalFormatting>
  <conditionalFormatting sqref="B44:B45">
    <cfRule type="containsBlanks" dxfId="294" priority="18" stopIfTrue="1">
      <formula>LEN(TRIM(B44))=0</formula>
    </cfRule>
  </conditionalFormatting>
  <conditionalFormatting sqref="B74:B75">
    <cfRule type="containsBlanks" dxfId="293" priority="19" stopIfTrue="1">
      <formula>LEN(TRIM(B74))=0</formula>
    </cfRule>
  </conditionalFormatting>
  <conditionalFormatting sqref="B106:B107">
    <cfRule type="containsBlanks" dxfId="292" priority="20" stopIfTrue="1">
      <formula>LEN(TRIM(B106))=0</formula>
    </cfRule>
  </conditionalFormatting>
  <conditionalFormatting sqref="B64:B69 B73">
    <cfRule type="containsBlanks" dxfId="291" priority="21" stopIfTrue="1">
      <formula>LEN(TRIM(B64))=0</formula>
    </cfRule>
  </conditionalFormatting>
  <conditionalFormatting sqref="E40">
    <cfRule type="containsBlanks" dxfId="290" priority="22" stopIfTrue="1">
      <formula>LEN(TRIM(E40))=0</formula>
    </cfRule>
  </conditionalFormatting>
  <conditionalFormatting sqref="B40">
    <cfRule type="containsBlanks" dxfId="289" priority="23" stopIfTrue="1">
      <formula>LEN(TRIM(B40))=0</formula>
    </cfRule>
  </conditionalFormatting>
  <conditionalFormatting sqref="E41">
    <cfRule type="containsBlanks" dxfId="288" priority="24" stopIfTrue="1">
      <formula>LEN(TRIM(E41))=0</formula>
    </cfRule>
  </conditionalFormatting>
  <conditionalFormatting sqref="B41">
    <cfRule type="containsBlanks" dxfId="287" priority="25" stopIfTrue="1">
      <formula>LEN(TRIM(B41))=0</formula>
    </cfRule>
  </conditionalFormatting>
  <conditionalFormatting sqref="E42">
    <cfRule type="containsBlanks" dxfId="286" priority="26" stopIfTrue="1">
      <formula>LEN(TRIM(E42))=0</formula>
    </cfRule>
  </conditionalFormatting>
  <conditionalFormatting sqref="B42">
    <cfRule type="containsBlanks" dxfId="285" priority="27" stopIfTrue="1">
      <formula>LEN(TRIM(B42))=0</formula>
    </cfRule>
  </conditionalFormatting>
  <conditionalFormatting sqref="F72">
    <cfRule type="containsBlanks" dxfId="284" priority="28">
      <formula>LEN(TRIM(F72))=0</formula>
    </cfRule>
  </conditionalFormatting>
  <conditionalFormatting sqref="E72 I72:P72">
    <cfRule type="containsBlanks" dxfId="283" priority="29" stopIfTrue="1">
      <formula>LEN(TRIM(E72))=0</formula>
    </cfRule>
  </conditionalFormatting>
  <conditionalFormatting sqref="H72">
    <cfRule type="containsBlanks" dxfId="282" priority="30" stopIfTrue="1">
      <formula>LEN(TRIM(H72))=0</formula>
    </cfRule>
  </conditionalFormatting>
  <conditionalFormatting sqref="G72">
    <cfRule type="containsBlanks" dxfId="281" priority="31" stopIfTrue="1">
      <formula>LEN(TRIM(G72))=0</formula>
    </cfRule>
  </conditionalFormatting>
  <conditionalFormatting sqref="B72">
    <cfRule type="containsBlanks" dxfId="280" priority="32" stopIfTrue="1">
      <formula>LEN(TRIM(B72))=0</formula>
    </cfRule>
  </conditionalFormatting>
  <conditionalFormatting sqref="F71">
    <cfRule type="containsBlanks" dxfId="279" priority="33">
      <formula>LEN(TRIM(F71))=0</formula>
    </cfRule>
  </conditionalFormatting>
  <conditionalFormatting sqref="E71 I71:P71">
    <cfRule type="containsBlanks" dxfId="278" priority="34" stopIfTrue="1">
      <formula>LEN(TRIM(E71))=0</formula>
    </cfRule>
  </conditionalFormatting>
  <conditionalFormatting sqref="H71">
    <cfRule type="containsBlanks" dxfId="277" priority="35" stopIfTrue="1">
      <formula>LEN(TRIM(H71))=0</formula>
    </cfRule>
  </conditionalFormatting>
  <conditionalFormatting sqref="G71">
    <cfRule type="containsBlanks" dxfId="276" priority="36" stopIfTrue="1">
      <formula>LEN(TRIM(G71))=0</formula>
    </cfRule>
  </conditionalFormatting>
  <conditionalFormatting sqref="B71">
    <cfRule type="containsBlanks" dxfId="275" priority="37" stopIfTrue="1">
      <formula>LEN(TRIM(B71))=0</formula>
    </cfRule>
  </conditionalFormatting>
  <conditionalFormatting sqref="F70">
    <cfRule type="containsBlanks" dxfId="274" priority="38">
      <formula>LEN(TRIM(F70))=0</formula>
    </cfRule>
  </conditionalFormatting>
  <conditionalFormatting sqref="E70 I70:P70">
    <cfRule type="containsBlanks" dxfId="273" priority="39" stopIfTrue="1">
      <formula>LEN(TRIM(E70))=0</formula>
    </cfRule>
  </conditionalFormatting>
  <conditionalFormatting sqref="H70">
    <cfRule type="containsBlanks" dxfId="272" priority="40" stopIfTrue="1">
      <formula>LEN(TRIM(H70))=0</formula>
    </cfRule>
  </conditionalFormatting>
  <conditionalFormatting sqref="G70">
    <cfRule type="containsBlanks" dxfId="271" priority="41" stopIfTrue="1">
      <formula>LEN(TRIM(G70))=0</formula>
    </cfRule>
  </conditionalFormatting>
  <conditionalFormatting sqref="B70">
    <cfRule type="containsBlanks" dxfId="270" priority="42" stopIfTrue="1">
      <formula>LEN(TRIM(B70))=0</formula>
    </cfRule>
  </conditionalFormatting>
  <conditionalFormatting sqref="L104 P104">
    <cfRule type="containsBlanks" dxfId="269" priority="43" stopIfTrue="1">
      <formula>LEN(TRIM(L104))=0</formula>
    </cfRule>
  </conditionalFormatting>
  <conditionalFormatting sqref="B104">
    <cfRule type="containsBlanks" dxfId="268" priority="44" stopIfTrue="1">
      <formula>LEN(TRIM(B104))=0</formula>
    </cfRule>
  </conditionalFormatting>
  <conditionalFormatting sqref="L103 P103">
    <cfRule type="containsBlanks" dxfId="267" priority="45" stopIfTrue="1">
      <formula>LEN(TRIM(L103))=0</formula>
    </cfRule>
  </conditionalFormatting>
  <conditionalFormatting sqref="B103">
    <cfRule type="containsBlanks" dxfId="266" priority="46" stopIfTrue="1">
      <formula>LEN(TRIM(B103))=0</formula>
    </cfRule>
  </conditionalFormatting>
  <conditionalFormatting sqref="L102 P102">
    <cfRule type="containsBlanks" dxfId="265" priority="47" stopIfTrue="1">
      <formula>LEN(TRIM(L102))=0</formula>
    </cfRule>
  </conditionalFormatting>
  <conditionalFormatting sqref="B102">
    <cfRule type="containsBlanks" dxfId="264" priority="48" stopIfTrue="1">
      <formula>LEN(TRIM(B102))=0</formula>
    </cfRule>
  </conditionalFormatting>
  <conditionalFormatting sqref="B20">
    <cfRule type="containsBlanks" dxfId="263" priority="49">
      <formula>LEN(TRIM(B20))=0</formula>
    </cfRule>
  </conditionalFormatting>
  <conditionalFormatting sqref="E20:P20">
    <cfRule type="containsBlanks" dxfId="262" priority="50">
      <formula>LEN(TRIM(E20))=0</formula>
    </cfRule>
  </conditionalFormatting>
  <conditionalFormatting sqref="B21:B25 B29">
    <cfRule type="containsBlanks" dxfId="261" priority="51">
      <formula>LEN(TRIM(B21))=0</formula>
    </cfRule>
  </conditionalFormatting>
  <conditionalFormatting sqref="B26">
    <cfRule type="containsBlanks" dxfId="260" priority="52">
      <formula>LEN(TRIM(B26))=0</formula>
    </cfRule>
  </conditionalFormatting>
  <conditionalFormatting sqref="B28">
    <cfRule type="containsBlanks" dxfId="259" priority="53">
      <formula>LEN(TRIM(B28))=0</formula>
    </cfRule>
  </conditionalFormatting>
  <conditionalFormatting sqref="B27">
    <cfRule type="containsBlanks" dxfId="258" priority="54">
      <formula>LEN(TRIM(B27))=0</formula>
    </cfRule>
  </conditionalFormatting>
  <conditionalFormatting sqref="E21:P29">
    <cfRule type="containsBlanks" dxfId="257" priority="55">
      <formula>LEN(TRIM(E21))=0</formula>
    </cfRule>
  </conditionalFormatting>
  <conditionalFormatting sqref="D20">
    <cfRule type="containsBlanks" dxfId="256" priority="56">
      <formula>LEN(TRIM(D20))=0</formula>
    </cfRule>
  </conditionalFormatting>
  <conditionalFormatting sqref="D21:D25 D29">
    <cfRule type="containsBlanks" dxfId="255" priority="57">
      <formula>LEN(TRIM(D21))=0</formula>
    </cfRule>
  </conditionalFormatting>
  <conditionalFormatting sqref="D26">
    <cfRule type="containsBlanks" dxfId="254" priority="58">
      <formula>LEN(TRIM(D26))=0</formula>
    </cfRule>
  </conditionalFormatting>
  <conditionalFormatting sqref="D27">
    <cfRule type="containsBlanks" dxfId="253" priority="59">
      <formula>LEN(TRIM(D27))=0</formula>
    </cfRule>
  </conditionalFormatting>
  <conditionalFormatting sqref="D28">
    <cfRule type="containsBlanks" dxfId="252" priority="60">
      <formula>LEN(TRIM(D28))=0</formula>
    </cfRule>
  </conditionalFormatting>
  <conditionalFormatting sqref="C20">
    <cfRule type="containsBlanks" dxfId="251" priority="61">
      <formula>LEN(TRIM(C20))=0</formula>
    </cfRule>
  </conditionalFormatting>
  <conditionalFormatting sqref="C21:C25 C29">
    <cfRule type="containsBlanks" dxfId="250" priority="62">
      <formula>LEN(TRIM(C21))=0</formula>
    </cfRule>
  </conditionalFormatting>
  <conditionalFormatting sqref="C26">
    <cfRule type="containsBlanks" dxfId="249" priority="63">
      <formula>LEN(TRIM(C26))=0</formula>
    </cfRule>
  </conditionalFormatting>
  <conditionalFormatting sqref="C27">
    <cfRule type="containsBlanks" dxfId="248" priority="64">
      <formula>LEN(TRIM(C27))=0</formula>
    </cfRule>
  </conditionalFormatting>
  <conditionalFormatting sqref="C28">
    <cfRule type="containsBlanks" dxfId="247" priority="65">
      <formula>LEN(TRIM(C28))=0</formula>
    </cfRule>
  </conditionalFormatting>
  <conditionalFormatting sqref="B51">
    <cfRule type="containsBlanks" dxfId="246" priority="66">
      <formula>LEN(TRIM(B51))=0</formula>
    </cfRule>
  </conditionalFormatting>
  <conditionalFormatting sqref="E51:P51">
    <cfRule type="containsBlanks" dxfId="245" priority="67">
      <formula>LEN(TRIM(E51))=0</formula>
    </cfRule>
  </conditionalFormatting>
  <conditionalFormatting sqref="B52:B56 B60">
    <cfRule type="containsBlanks" dxfId="244" priority="68">
      <formula>LEN(TRIM(B52))=0</formula>
    </cfRule>
  </conditionalFormatting>
  <conditionalFormatting sqref="B57">
    <cfRule type="containsBlanks" dxfId="243" priority="69">
      <formula>LEN(TRIM(B57))=0</formula>
    </cfRule>
  </conditionalFormatting>
  <conditionalFormatting sqref="B59">
    <cfRule type="containsBlanks" dxfId="242" priority="70">
      <formula>LEN(TRIM(B59))=0</formula>
    </cfRule>
  </conditionalFormatting>
  <conditionalFormatting sqref="B58">
    <cfRule type="containsBlanks" dxfId="241" priority="71">
      <formula>LEN(TRIM(B58))=0</formula>
    </cfRule>
  </conditionalFormatting>
  <conditionalFormatting sqref="E52:P60">
    <cfRule type="containsBlanks" dxfId="240" priority="72">
      <formula>LEN(TRIM(E52))=0</formula>
    </cfRule>
  </conditionalFormatting>
  <conditionalFormatting sqref="D51">
    <cfRule type="containsBlanks" dxfId="239" priority="73">
      <formula>LEN(TRIM(D51))=0</formula>
    </cfRule>
  </conditionalFormatting>
  <conditionalFormatting sqref="D52:D56 D60">
    <cfRule type="containsBlanks" dxfId="238" priority="74">
      <formula>LEN(TRIM(D52))=0</formula>
    </cfRule>
  </conditionalFormatting>
  <conditionalFormatting sqref="D57">
    <cfRule type="containsBlanks" dxfId="237" priority="75">
      <formula>LEN(TRIM(D57))=0</formula>
    </cfRule>
  </conditionalFormatting>
  <conditionalFormatting sqref="D58">
    <cfRule type="containsBlanks" dxfId="236" priority="76">
      <formula>LEN(TRIM(D58))=0</formula>
    </cfRule>
  </conditionalFormatting>
  <conditionalFormatting sqref="D59">
    <cfRule type="containsBlanks" dxfId="235" priority="77">
      <formula>LEN(TRIM(D59))=0</formula>
    </cfRule>
  </conditionalFormatting>
  <conditionalFormatting sqref="C51">
    <cfRule type="containsBlanks" dxfId="234" priority="78">
      <formula>LEN(TRIM(C51))=0</formula>
    </cfRule>
  </conditionalFormatting>
  <conditionalFormatting sqref="C52:C56 C60">
    <cfRule type="containsBlanks" dxfId="233" priority="79">
      <formula>LEN(TRIM(C52))=0</formula>
    </cfRule>
  </conditionalFormatting>
  <conditionalFormatting sqref="C57">
    <cfRule type="containsBlanks" dxfId="232" priority="80">
      <formula>LEN(TRIM(C57))=0</formula>
    </cfRule>
  </conditionalFormatting>
  <conditionalFormatting sqref="C58">
    <cfRule type="containsBlanks" dxfId="231" priority="81">
      <formula>LEN(TRIM(C58))=0</formula>
    </cfRule>
  </conditionalFormatting>
  <conditionalFormatting sqref="C59">
    <cfRule type="containsBlanks" dxfId="230" priority="82">
      <formula>LEN(TRIM(C59))=0</formula>
    </cfRule>
  </conditionalFormatting>
  <conditionalFormatting sqref="B82">
    <cfRule type="containsBlanks" dxfId="229" priority="83">
      <formula>LEN(TRIM(B82))=0</formula>
    </cfRule>
  </conditionalFormatting>
  <conditionalFormatting sqref="E82:P82">
    <cfRule type="containsBlanks" dxfId="228" priority="84">
      <formula>LEN(TRIM(E82))=0</formula>
    </cfRule>
  </conditionalFormatting>
  <conditionalFormatting sqref="B83:B87 B91">
    <cfRule type="containsBlanks" dxfId="227" priority="85">
      <formula>LEN(TRIM(B83))=0</formula>
    </cfRule>
  </conditionalFormatting>
  <conditionalFormatting sqref="B88">
    <cfRule type="containsBlanks" dxfId="226" priority="86">
      <formula>LEN(TRIM(B88))=0</formula>
    </cfRule>
  </conditionalFormatting>
  <conditionalFormatting sqref="B90">
    <cfRule type="containsBlanks" dxfId="225" priority="87">
      <formula>LEN(TRIM(B90))=0</formula>
    </cfRule>
  </conditionalFormatting>
  <conditionalFormatting sqref="B89">
    <cfRule type="containsBlanks" dxfId="224" priority="88">
      <formula>LEN(TRIM(B89))=0</formula>
    </cfRule>
  </conditionalFormatting>
  <conditionalFormatting sqref="E83:P91">
    <cfRule type="containsBlanks" dxfId="223" priority="89">
      <formula>LEN(TRIM(E83))=0</formula>
    </cfRule>
  </conditionalFormatting>
  <conditionalFormatting sqref="D82">
    <cfRule type="containsBlanks" dxfId="222" priority="90">
      <formula>LEN(TRIM(D82))=0</formula>
    </cfRule>
  </conditionalFormatting>
  <conditionalFormatting sqref="D83:D87 D91">
    <cfRule type="containsBlanks" dxfId="221" priority="91">
      <formula>LEN(TRIM(D83))=0</formula>
    </cfRule>
  </conditionalFormatting>
  <conditionalFormatting sqref="D88">
    <cfRule type="containsBlanks" dxfId="220" priority="92">
      <formula>LEN(TRIM(D88))=0</formula>
    </cfRule>
  </conditionalFormatting>
  <conditionalFormatting sqref="D89">
    <cfRule type="containsBlanks" dxfId="219" priority="93">
      <formula>LEN(TRIM(D89))=0</formula>
    </cfRule>
  </conditionalFormatting>
  <conditionalFormatting sqref="D90">
    <cfRule type="containsBlanks" dxfId="218" priority="94">
      <formula>LEN(TRIM(D90))=0</formula>
    </cfRule>
  </conditionalFormatting>
  <conditionalFormatting sqref="C82">
    <cfRule type="containsBlanks" dxfId="217" priority="95">
      <formula>LEN(TRIM(C82))=0</formula>
    </cfRule>
  </conditionalFormatting>
  <conditionalFormatting sqref="C83:C87 C91">
    <cfRule type="containsBlanks" dxfId="216" priority="96">
      <formula>LEN(TRIM(C83))=0</formula>
    </cfRule>
  </conditionalFormatting>
  <conditionalFormatting sqref="C88">
    <cfRule type="containsBlanks" dxfId="215" priority="97">
      <formula>LEN(TRIM(C88))=0</formula>
    </cfRule>
  </conditionalFormatting>
  <conditionalFormatting sqref="C89">
    <cfRule type="containsBlanks" dxfId="214" priority="98">
      <formula>LEN(TRIM(C89))=0</formula>
    </cfRule>
  </conditionalFormatting>
  <conditionalFormatting sqref="C90">
    <cfRule type="containsBlanks" dxfId="213" priority="99">
      <formula>LEN(TRIM(C90))=0</formula>
    </cfRule>
  </conditionalFormatting>
  <hyperlinks>
    <hyperlink ref="D19" location="تكلفة البضاعة المباعة!A1" display="تكلفة البضاعة المباعة" xr:uid="{00000000-0004-0000-0200-000000000000}"/>
    <hyperlink ref="H74" location="تكلفة البضاعة المباعة!A1" display=" COGS Per Unit " xr:uid="{00000000-0004-0000-0200-000001000000}"/>
  </hyperlinks>
  <pageMargins left="0.7" right="0.7" top="0.75" bottom="0.75" header="0" footer="0"/>
  <pageSetup paperSize="9" orientation="portrait"/>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Z1000"/>
  <sheetViews>
    <sheetView workbookViewId="0"/>
  </sheetViews>
  <sheetFormatPr defaultColWidth="12.625" defaultRowHeight="15" customHeight="1"/>
  <cols>
    <col min="1" max="1" width="6.25" customWidth="1"/>
    <col min="2" max="2" width="12.25" customWidth="1"/>
    <col min="3" max="3" width="7.625" customWidth="1"/>
    <col min="4" max="4" width="8.25" customWidth="1"/>
    <col min="5" max="10" width="8.875" customWidth="1"/>
    <col min="11" max="11" width="9.625" customWidth="1"/>
    <col min="12" max="16" width="8.875" customWidth="1"/>
    <col min="17" max="17" width="16.75" customWidth="1"/>
    <col min="18" max="26" width="8" customWidth="1"/>
  </cols>
  <sheetData>
    <row r="1" spans="1:26" ht="12.75" customHeight="1">
      <c r="A1" s="44"/>
      <c r="B1" s="44"/>
      <c r="C1" s="44"/>
      <c r="D1" s="44"/>
      <c r="E1" s="44"/>
      <c r="F1" s="44"/>
      <c r="G1" s="44"/>
      <c r="H1" s="44"/>
      <c r="I1" s="44"/>
      <c r="J1" s="44"/>
      <c r="K1" s="44"/>
      <c r="L1" s="44"/>
      <c r="M1" s="44"/>
      <c r="N1" s="44"/>
      <c r="O1" s="44"/>
      <c r="P1" s="44"/>
      <c r="Q1" s="44"/>
      <c r="R1" s="44"/>
      <c r="S1" s="44"/>
      <c r="T1" s="44"/>
      <c r="U1" s="44"/>
      <c r="V1" s="44"/>
      <c r="W1" s="44"/>
      <c r="X1" s="44"/>
      <c r="Y1" s="44"/>
      <c r="Z1" s="44"/>
    </row>
    <row r="2" spans="1:26" ht="12.75" customHeight="1">
      <c r="A2" s="44"/>
      <c r="B2" s="44"/>
      <c r="C2" s="44"/>
      <c r="D2" s="44"/>
      <c r="E2" s="44"/>
      <c r="F2" s="44"/>
      <c r="G2" s="44"/>
      <c r="H2" s="44"/>
      <c r="I2" s="44"/>
      <c r="J2" s="44"/>
      <c r="K2" s="44"/>
      <c r="L2" s="44"/>
      <c r="M2" s="44"/>
      <c r="N2" s="44"/>
      <c r="O2" s="44"/>
      <c r="P2" s="44"/>
      <c r="Q2" s="44"/>
      <c r="R2" s="44"/>
      <c r="S2" s="44"/>
      <c r="T2" s="44"/>
      <c r="U2" s="44"/>
      <c r="V2" s="44"/>
      <c r="W2" s="44"/>
      <c r="X2" s="44"/>
      <c r="Y2" s="44"/>
      <c r="Z2" s="44"/>
    </row>
    <row r="3" spans="1:26" ht="12.75" customHeight="1">
      <c r="A3" s="44"/>
      <c r="B3" s="44"/>
      <c r="C3" s="44"/>
      <c r="D3" s="44"/>
      <c r="E3" s="44"/>
      <c r="F3" s="44"/>
      <c r="G3" s="44"/>
      <c r="H3" s="44"/>
      <c r="I3" s="44"/>
      <c r="J3" s="44"/>
      <c r="K3" s="44"/>
      <c r="L3" s="44"/>
      <c r="M3" s="44"/>
      <c r="N3" s="44"/>
      <c r="O3" s="44"/>
      <c r="P3" s="44"/>
      <c r="Q3" s="44"/>
      <c r="R3" s="44"/>
      <c r="S3" s="44"/>
      <c r="T3" s="44"/>
      <c r="U3" s="44"/>
      <c r="V3" s="44"/>
      <c r="W3" s="44"/>
      <c r="X3" s="44"/>
      <c r="Y3" s="44"/>
      <c r="Z3" s="44"/>
    </row>
    <row r="4" spans="1:26" ht="12.75" customHeight="1">
      <c r="A4" s="44"/>
      <c r="B4" s="44"/>
      <c r="C4" s="44"/>
      <c r="D4" s="44"/>
      <c r="E4" s="44"/>
      <c r="F4" s="44"/>
      <c r="G4" s="44"/>
      <c r="H4" s="44"/>
      <c r="I4" s="44"/>
      <c r="J4" s="44"/>
      <c r="K4" s="45" t="s">
        <v>86</v>
      </c>
      <c r="L4" s="45" t="s">
        <v>87</v>
      </c>
      <c r="M4" s="44"/>
      <c r="N4" s="44"/>
      <c r="O4" s="44"/>
      <c r="P4" s="44"/>
      <c r="Q4" s="44"/>
      <c r="R4" s="44"/>
      <c r="S4" s="44"/>
      <c r="T4" s="44"/>
      <c r="U4" s="44"/>
      <c r="V4" s="44"/>
      <c r="W4" s="44"/>
      <c r="X4" s="44"/>
      <c r="Y4" s="44"/>
      <c r="Z4" s="44"/>
    </row>
    <row r="5" spans="1:26" ht="12.75" customHeight="1">
      <c r="A5" s="44"/>
      <c r="B5" s="44"/>
      <c r="C5" s="44"/>
      <c r="D5" s="44"/>
      <c r="E5" s="44"/>
      <c r="F5" s="44"/>
      <c r="G5" s="44"/>
      <c r="H5" s="44"/>
      <c r="I5" s="44"/>
      <c r="J5" s="45" t="s">
        <v>48</v>
      </c>
      <c r="K5" s="31">
        <f>(Q37)</f>
        <v>0</v>
      </c>
      <c r="L5" s="44">
        <f>SUM(E27:P27)/12</f>
        <v>0</v>
      </c>
      <c r="M5" s="44"/>
      <c r="N5" s="44"/>
      <c r="O5" s="44"/>
      <c r="P5" s="44"/>
      <c r="Q5" s="44"/>
      <c r="R5" s="44"/>
      <c r="S5" s="44"/>
      <c r="T5" s="44"/>
      <c r="U5" s="44"/>
      <c r="V5" s="44"/>
      <c r="W5" s="44"/>
      <c r="X5" s="44"/>
      <c r="Y5" s="44"/>
      <c r="Z5" s="44"/>
    </row>
    <row r="6" spans="1:26" ht="12.75" customHeight="1">
      <c r="A6" s="44"/>
      <c r="B6" s="44"/>
      <c r="C6" s="44"/>
      <c r="D6" s="44"/>
      <c r="E6" s="44"/>
      <c r="F6" s="44"/>
      <c r="G6" s="44"/>
      <c r="H6" s="44"/>
      <c r="I6" s="44"/>
      <c r="J6" s="45" t="s">
        <v>49</v>
      </c>
      <c r="K6" s="31">
        <f>(Q60)</f>
        <v>0</v>
      </c>
      <c r="L6" s="44">
        <f>SUM(E50:P50)/12</f>
        <v>0</v>
      </c>
      <c r="M6" s="44"/>
      <c r="N6" s="44"/>
      <c r="O6" s="44"/>
      <c r="P6" s="44"/>
      <c r="Q6" s="44"/>
      <c r="R6" s="44"/>
      <c r="S6" s="44"/>
      <c r="T6" s="44"/>
      <c r="U6" s="44"/>
      <c r="V6" s="44"/>
      <c r="W6" s="44"/>
      <c r="X6" s="44"/>
      <c r="Y6" s="44"/>
      <c r="Z6" s="44"/>
    </row>
    <row r="7" spans="1:26" ht="12.75" customHeight="1">
      <c r="A7" s="44"/>
      <c r="B7" s="44"/>
      <c r="C7" s="44"/>
      <c r="D7" s="44"/>
      <c r="E7" s="44"/>
      <c r="F7" s="44"/>
      <c r="G7" s="44"/>
      <c r="H7" s="44"/>
      <c r="I7" s="44"/>
      <c r="J7" s="45" t="s">
        <v>50</v>
      </c>
      <c r="K7" s="31">
        <f>(Q83)</f>
        <v>0</v>
      </c>
      <c r="L7" s="44">
        <f>SUM(E73:P73)/12</f>
        <v>0</v>
      </c>
      <c r="M7" s="44"/>
      <c r="N7" s="44"/>
      <c r="O7" s="44"/>
      <c r="P7" s="44"/>
      <c r="Q7" s="44"/>
      <c r="R7" s="44"/>
      <c r="S7" s="44"/>
      <c r="T7" s="44"/>
      <c r="U7" s="44"/>
      <c r="V7" s="44"/>
      <c r="W7" s="44"/>
      <c r="X7" s="44"/>
      <c r="Y7" s="44"/>
      <c r="Z7" s="44"/>
    </row>
    <row r="8" spans="1:26" ht="12.75" customHeight="1">
      <c r="A8" s="44"/>
      <c r="B8" s="44"/>
      <c r="C8" s="44"/>
      <c r="D8" s="44"/>
      <c r="E8" s="44"/>
      <c r="F8" s="44"/>
      <c r="G8" s="44"/>
      <c r="H8" s="44"/>
      <c r="I8" s="44"/>
      <c r="J8" s="44"/>
      <c r="K8" s="44"/>
      <c r="L8" s="44"/>
      <c r="M8" s="31"/>
      <c r="N8" s="44"/>
      <c r="O8" s="44"/>
      <c r="P8" s="44"/>
      <c r="Q8" s="44"/>
      <c r="R8" s="44"/>
      <c r="S8" s="44"/>
      <c r="T8" s="44"/>
      <c r="U8" s="44"/>
      <c r="V8" s="44"/>
      <c r="W8" s="44"/>
      <c r="X8" s="44"/>
      <c r="Y8" s="44"/>
      <c r="Z8" s="44"/>
    </row>
    <row r="9" spans="1:26" ht="12.75" customHeight="1">
      <c r="A9" s="44"/>
      <c r="B9" s="75"/>
      <c r="C9" s="247"/>
      <c r="D9" s="210"/>
      <c r="E9" s="210"/>
      <c r="F9" s="44"/>
      <c r="G9" s="44"/>
      <c r="H9" s="44"/>
      <c r="I9" s="44"/>
      <c r="J9" s="44"/>
      <c r="K9" s="44"/>
      <c r="L9" s="44"/>
      <c r="M9" s="44"/>
      <c r="N9" s="44"/>
      <c r="O9" s="44"/>
      <c r="P9" s="44"/>
      <c r="Q9" s="44"/>
      <c r="R9" s="44"/>
      <c r="S9" s="44"/>
      <c r="T9" s="44"/>
      <c r="U9" s="44"/>
      <c r="V9" s="44"/>
      <c r="W9" s="44"/>
      <c r="X9" s="44"/>
      <c r="Y9" s="44"/>
      <c r="Z9" s="44"/>
    </row>
    <row r="10" spans="1:26" ht="12.75" customHeight="1">
      <c r="A10" s="44"/>
      <c r="B10" s="75"/>
      <c r="C10" s="247"/>
      <c r="D10" s="210"/>
      <c r="E10" s="210"/>
      <c r="F10" s="44"/>
      <c r="G10" s="44"/>
      <c r="H10" s="44"/>
      <c r="I10" s="44"/>
      <c r="J10" s="44"/>
      <c r="K10" s="44"/>
      <c r="L10" s="44"/>
      <c r="M10" s="44"/>
      <c r="N10" s="44"/>
      <c r="O10" s="44"/>
      <c r="P10" s="44"/>
      <c r="Q10" s="44"/>
      <c r="R10" s="44"/>
      <c r="S10" s="44"/>
      <c r="T10" s="44"/>
      <c r="U10" s="44"/>
      <c r="V10" s="44"/>
      <c r="W10" s="44"/>
      <c r="X10" s="44"/>
      <c r="Y10" s="44"/>
      <c r="Z10" s="44"/>
    </row>
    <row r="11" spans="1:26" ht="12.75" customHeight="1">
      <c r="A11" s="44"/>
      <c r="B11" s="44"/>
      <c r="C11" s="44"/>
      <c r="D11" s="44"/>
      <c r="E11" s="44"/>
      <c r="F11" s="44"/>
      <c r="G11" s="44"/>
      <c r="H11" s="44"/>
      <c r="I11" s="44"/>
      <c r="J11" s="44"/>
      <c r="K11" s="44"/>
      <c r="L11" s="44"/>
      <c r="M11" s="44"/>
      <c r="N11" s="44"/>
      <c r="O11" s="44"/>
      <c r="P11" s="44"/>
      <c r="Q11" s="44"/>
      <c r="R11" s="44"/>
      <c r="S11" s="44"/>
      <c r="T11" s="44"/>
      <c r="U11" s="44"/>
      <c r="V11" s="44"/>
      <c r="W11" s="44"/>
      <c r="X11" s="44"/>
      <c r="Y11" s="44"/>
      <c r="Z11" s="44"/>
    </row>
    <row r="12" spans="1:26" ht="12.75" customHeight="1">
      <c r="A12" s="44"/>
      <c r="B12" s="44"/>
      <c r="C12" s="44"/>
      <c r="D12" s="44"/>
      <c r="E12" s="44"/>
      <c r="F12" s="44"/>
      <c r="G12" s="44"/>
      <c r="H12" s="44"/>
      <c r="I12" s="44"/>
      <c r="J12" s="44"/>
      <c r="K12" s="44"/>
      <c r="L12" s="44"/>
      <c r="M12" s="44"/>
      <c r="N12" s="44"/>
      <c r="O12" s="44"/>
      <c r="P12" s="44"/>
      <c r="Q12" s="44"/>
      <c r="R12" s="44"/>
      <c r="S12" s="44"/>
      <c r="T12" s="44"/>
      <c r="U12" s="44"/>
      <c r="V12" s="44"/>
      <c r="W12" s="44"/>
      <c r="X12" s="44"/>
      <c r="Y12" s="44"/>
      <c r="Z12" s="44"/>
    </row>
    <row r="13" spans="1:26" ht="12.75" customHeight="1">
      <c r="A13" s="44"/>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spans="1:26" ht="12.75" customHeight="1">
      <c r="A14" s="44"/>
      <c r="B14" s="44"/>
      <c r="C14" s="44"/>
      <c r="D14" s="44"/>
      <c r="E14" s="44"/>
      <c r="F14" s="44"/>
      <c r="G14" s="44"/>
      <c r="H14" s="44"/>
      <c r="I14" s="44"/>
      <c r="J14" s="44"/>
      <c r="K14" s="44"/>
      <c r="L14" s="44"/>
      <c r="M14" s="44"/>
      <c r="N14" s="44"/>
      <c r="O14" s="44"/>
      <c r="P14" s="44"/>
      <c r="Q14" s="44"/>
      <c r="R14" s="44"/>
      <c r="S14" s="44"/>
      <c r="T14" s="44"/>
      <c r="U14" s="44"/>
      <c r="V14" s="44"/>
      <c r="W14" s="44"/>
      <c r="X14" s="44"/>
      <c r="Y14" s="44"/>
      <c r="Z14" s="44"/>
    </row>
    <row r="15" spans="1:26" ht="12.75" customHeight="1">
      <c r="A15" s="44"/>
      <c r="B15" s="44"/>
      <c r="C15" s="44"/>
      <c r="D15" s="44"/>
      <c r="E15" s="44"/>
      <c r="F15" s="44"/>
      <c r="G15" s="44"/>
      <c r="H15" s="44"/>
      <c r="I15" s="44"/>
      <c r="J15" s="44"/>
      <c r="K15" s="44"/>
      <c r="L15" s="44"/>
      <c r="M15" s="44"/>
      <c r="N15" s="44"/>
      <c r="O15" s="44"/>
      <c r="P15" s="44"/>
      <c r="Q15" s="44"/>
      <c r="R15" s="44"/>
      <c r="S15" s="44"/>
      <c r="T15" s="44"/>
      <c r="U15" s="44"/>
      <c r="V15" s="44"/>
      <c r="W15" s="44"/>
      <c r="X15" s="44"/>
      <c r="Y15" s="44"/>
      <c r="Z15" s="44"/>
    </row>
    <row r="16" spans="1:26" ht="12.75" customHeight="1">
      <c r="A16" s="44"/>
      <c r="B16" s="44"/>
      <c r="C16" s="44"/>
      <c r="D16" s="44"/>
      <c r="E16" s="44"/>
      <c r="F16" s="44"/>
      <c r="G16" s="44"/>
      <c r="H16" s="44"/>
      <c r="I16" s="44"/>
      <c r="J16" s="44"/>
      <c r="K16" s="44"/>
      <c r="L16" s="44"/>
      <c r="M16" s="44"/>
      <c r="N16" s="44"/>
      <c r="O16" s="44"/>
      <c r="P16" s="44"/>
      <c r="Q16" s="44"/>
      <c r="R16" s="44"/>
      <c r="S16" s="44"/>
      <c r="T16" s="44"/>
      <c r="U16" s="44"/>
      <c r="V16" s="44"/>
      <c r="W16" s="44"/>
      <c r="X16" s="44"/>
      <c r="Y16" s="44"/>
      <c r="Z16" s="44"/>
    </row>
    <row r="17" spans="1:26" ht="12.75" customHeight="1">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row>
    <row r="18" spans="1:26" ht="16.5" customHeight="1">
      <c r="A18" s="44"/>
      <c r="B18" s="76"/>
      <c r="C18" s="248" t="s">
        <v>51</v>
      </c>
      <c r="D18" s="249"/>
      <c r="E18" s="77" t="s">
        <v>52</v>
      </c>
      <c r="F18" s="77" t="s">
        <v>53</v>
      </c>
      <c r="G18" s="77" t="s">
        <v>54</v>
      </c>
      <c r="H18" s="77" t="s">
        <v>55</v>
      </c>
      <c r="I18" s="77" t="s">
        <v>56</v>
      </c>
      <c r="J18" s="77" t="s">
        <v>57</v>
      </c>
      <c r="K18" s="77" t="s">
        <v>58</v>
      </c>
      <c r="L18" s="77" t="s">
        <v>59</v>
      </c>
      <c r="M18" s="77" t="s">
        <v>60</v>
      </c>
      <c r="N18" s="77" t="s">
        <v>61</v>
      </c>
      <c r="O18" s="77" t="s">
        <v>62</v>
      </c>
      <c r="P18" s="77" t="s">
        <v>63</v>
      </c>
      <c r="Q18" s="44"/>
      <c r="R18" s="44"/>
      <c r="S18" s="44"/>
      <c r="T18" s="44"/>
      <c r="U18" s="44"/>
      <c r="V18" s="44"/>
      <c r="W18" s="44"/>
      <c r="X18" s="44"/>
      <c r="Y18" s="44"/>
      <c r="Z18" s="44"/>
    </row>
    <row r="19" spans="1:26" ht="12.75" customHeight="1">
      <c r="A19" s="44"/>
      <c r="B19" s="51" t="s">
        <v>88</v>
      </c>
      <c r="C19" s="52" t="s">
        <v>89</v>
      </c>
      <c r="D19" s="52" t="s">
        <v>90</v>
      </c>
      <c r="E19" s="240" t="s">
        <v>91</v>
      </c>
      <c r="F19" s="227"/>
      <c r="G19" s="227"/>
      <c r="H19" s="227"/>
      <c r="I19" s="227"/>
      <c r="J19" s="227"/>
      <c r="K19" s="227"/>
      <c r="L19" s="227"/>
      <c r="M19" s="227"/>
      <c r="N19" s="227"/>
      <c r="O19" s="227"/>
      <c r="P19" s="228"/>
      <c r="Q19" s="57"/>
      <c r="R19" s="44"/>
      <c r="S19" s="44"/>
      <c r="T19" s="44"/>
      <c r="U19" s="44"/>
      <c r="V19" s="44"/>
      <c r="W19" s="44"/>
      <c r="X19" s="44"/>
      <c r="Y19" s="44"/>
      <c r="Z19" s="44"/>
    </row>
    <row r="20" spans="1:26" ht="12.75" customHeight="1">
      <c r="A20" s="44"/>
      <c r="B20" s="54"/>
      <c r="C20" s="56"/>
      <c r="D20" s="55"/>
      <c r="E20" s="54"/>
      <c r="F20" s="54"/>
      <c r="G20" s="54"/>
      <c r="H20" s="54"/>
      <c r="I20" s="54"/>
      <c r="J20" s="54"/>
      <c r="K20" s="54"/>
      <c r="L20" s="54"/>
      <c r="M20" s="54"/>
      <c r="N20" s="54"/>
      <c r="O20" s="54"/>
      <c r="P20" s="54"/>
      <c r="Q20" s="57"/>
      <c r="R20" s="44"/>
      <c r="S20" s="44"/>
      <c r="T20" s="44"/>
      <c r="U20" s="44"/>
      <c r="V20" s="44"/>
      <c r="W20" s="44"/>
      <c r="X20" s="44"/>
      <c r="Y20" s="44"/>
      <c r="Z20" s="44"/>
    </row>
    <row r="21" spans="1:26" ht="12.75" customHeight="1">
      <c r="A21" s="44"/>
      <c r="B21" s="54"/>
      <c r="C21" s="56"/>
      <c r="D21" s="55"/>
      <c r="E21" s="54"/>
      <c r="F21" s="54"/>
      <c r="G21" s="54"/>
      <c r="H21" s="54"/>
      <c r="I21" s="54"/>
      <c r="J21" s="54"/>
      <c r="K21" s="54"/>
      <c r="L21" s="54"/>
      <c r="M21" s="54"/>
      <c r="N21" s="54"/>
      <c r="O21" s="54"/>
      <c r="P21" s="54"/>
      <c r="Q21" s="57"/>
      <c r="R21" s="44"/>
      <c r="S21" s="44"/>
      <c r="T21" s="44"/>
      <c r="U21" s="44"/>
      <c r="V21" s="44"/>
      <c r="W21" s="44"/>
      <c r="X21" s="44"/>
      <c r="Y21" s="44"/>
      <c r="Z21" s="44"/>
    </row>
    <row r="22" spans="1:26" ht="12.75" customHeight="1">
      <c r="A22" s="44"/>
      <c r="B22" s="54"/>
      <c r="C22" s="56"/>
      <c r="D22" s="55"/>
      <c r="E22" s="54"/>
      <c r="F22" s="54"/>
      <c r="G22" s="54"/>
      <c r="H22" s="54"/>
      <c r="I22" s="54"/>
      <c r="J22" s="54"/>
      <c r="K22" s="54"/>
      <c r="L22" s="54"/>
      <c r="M22" s="54"/>
      <c r="N22" s="54"/>
      <c r="O22" s="54"/>
      <c r="P22" s="54"/>
      <c r="Q22" s="57"/>
      <c r="R22" s="44"/>
      <c r="S22" s="44"/>
      <c r="T22" s="44"/>
      <c r="U22" s="44"/>
      <c r="V22" s="44"/>
      <c r="W22" s="44"/>
      <c r="X22" s="44"/>
      <c r="Y22" s="44"/>
      <c r="Z22" s="44"/>
    </row>
    <row r="23" spans="1:26" ht="12.75" customHeight="1">
      <c r="A23" s="44"/>
      <c r="B23" s="54"/>
      <c r="C23" s="56"/>
      <c r="D23" s="55"/>
      <c r="E23" s="54"/>
      <c r="F23" s="54"/>
      <c r="G23" s="54"/>
      <c r="H23" s="54"/>
      <c r="I23" s="54"/>
      <c r="J23" s="54"/>
      <c r="K23" s="54"/>
      <c r="L23" s="54"/>
      <c r="M23" s="54"/>
      <c r="N23" s="54"/>
      <c r="O23" s="54"/>
      <c r="P23" s="54"/>
      <c r="Q23" s="57"/>
      <c r="R23" s="44"/>
      <c r="S23" s="44"/>
      <c r="T23" s="44"/>
      <c r="U23" s="44"/>
      <c r="V23" s="44"/>
      <c r="W23" s="44"/>
      <c r="X23" s="44"/>
      <c r="Y23" s="44"/>
      <c r="Z23" s="44"/>
    </row>
    <row r="24" spans="1:26" ht="12.75" customHeight="1">
      <c r="A24" s="44"/>
      <c r="B24" s="54"/>
      <c r="C24" s="56"/>
      <c r="D24" s="58"/>
      <c r="E24" s="54"/>
      <c r="F24" s="54"/>
      <c r="G24" s="54"/>
      <c r="H24" s="54"/>
      <c r="I24" s="54"/>
      <c r="J24" s="54"/>
      <c r="K24" s="54"/>
      <c r="L24" s="54"/>
      <c r="M24" s="54"/>
      <c r="N24" s="54"/>
      <c r="O24" s="54"/>
      <c r="P24" s="54"/>
      <c r="Q24" s="57"/>
      <c r="R24" s="44"/>
      <c r="S24" s="44"/>
      <c r="T24" s="44"/>
      <c r="U24" s="44"/>
      <c r="V24" s="44"/>
      <c r="W24" s="44"/>
      <c r="X24" s="44"/>
      <c r="Y24" s="44"/>
      <c r="Z24" s="44"/>
    </row>
    <row r="25" spans="1:26" ht="12.75" customHeight="1">
      <c r="A25" s="44"/>
      <c r="B25" s="54"/>
      <c r="C25" s="56"/>
      <c r="D25" s="58"/>
      <c r="E25" s="54"/>
      <c r="F25" s="54"/>
      <c r="G25" s="54"/>
      <c r="H25" s="54"/>
      <c r="I25" s="54"/>
      <c r="J25" s="54"/>
      <c r="K25" s="54"/>
      <c r="L25" s="54"/>
      <c r="M25" s="54"/>
      <c r="N25" s="54"/>
      <c r="O25" s="54"/>
      <c r="P25" s="54"/>
      <c r="Q25" s="57"/>
      <c r="R25" s="44"/>
      <c r="S25" s="44"/>
      <c r="T25" s="44"/>
      <c r="U25" s="44"/>
      <c r="V25" s="44"/>
      <c r="W25" s="44"/>
      <c r="X25" s="44"/>
      <c r="Y25" s="44"/>
      <c r="Z25" s="44"/>
    </row>
    <row r="26" spans="1:26" ht="12.75" customHeight="1">
      <c r="A26" s="44"/>
      <c r="B26" s="54"/>
      <c r="C26" s="56"/>
      <c r="D26" s="58"/>
      <c r="E26" s="54"/>
      <c r="F26" s="54"/>
      <c r="G26" s="54"/>
      <c r="H26" s="54"/>
      <c r="I26" s="54"/>
      <c r="J26" s="54"/>
      <c r="K26" s="54"/>
      <c r="L26" s="54"/>
      <c r="M26" s="54"/>
      <c r="N26" s="54"/>
      <c r="O26" s="54"/>
      <c r="P26" s="54"/>
      <c r="Q26" s="57"/>
      <c r="R26" s="44"/>
      <c r="S26" s="44"/>
      <c r="T26" s="44"/>
      <c r="U26" s="44"/>
      <c r="V26" s="44"/>
      <c r="W26" s="44"/>
      <c r="X26" s="44"/>
      <c r="Y26" s="44"/>
      <c r="Z26" s="44"/>
    </row>
    <row r="27" spans="1:26" ht="12.75" customHeight="1">
      <c r="A27" s="44"/>
      <c r="B27" s="224" t="s">
        <v>87</v>
      </c>
      <c r="C27" s="225"/>
      <c r="D27" s="225"/>
      <c r="E27" s="44">
        <f t="shared" ref="E27:P27" si="0">SUM(E20:E26)</f>
        <v>0</v>
      </c>
      <c r="F27" s="44">
        <f t="shared" si="0"/>
        <v>0</v>
      </c>
      <c r="G27" s="44">
        <f t="shared" si="0"/>
        <v>0</v>
      </c>
      <c r="H27" s="44">
        <f t="shared" si="0"/>
        <v>0</v>
      </c>
      <c r="I27" s="44">
        <f t="shared" si="0"/>
        <v>0</v>
      </c>
      <c r="J27" s="44">
        <f t="shared" si="0"/>
        <v>0</v>
      </c>
      <c r="K27" s="44">
        <f t="shared" si="0"/>
        <v>0</v>
      </c>
      <c r="L27" s="44">
        <f t="shared" si="0"/>
        <v>0</v>
      </c>
      <c r="M27" s="44">
        <f t="shared" si="0"/>
        <v>0</v>
      </c>
      <c r="N27" s="44">
        <f t="shared" si="0"/>
        <v>0</v>
      </c>
      <c r="O27" s="44">
        <f t="shared" si="0"/>
        <v>0</v>
      </c>
      <c r="P27" s="44">
        <f t="shared" si="0"/>
        <v>0</v>
      </c>
      <c r="Q27" s="57"/>
      <c r="R27" s="44"/>
      <c r="S27" s="44"/>
      <c r="T27" s="44"/>
      <c r="U27" s="44"/>
      <c r="V27" s="44"/>
      <c r="W27" s="44"/>
      <c r="X27" s="44"/>
      <c r="Y27" s="44"/>
      <c r="Z27" s="44"/>
    </row>
    <row r="28" spans="1:26" ht="12.75" customHeight="1">
      <c r="A28" s="44"/>
      <c r="B28" s="57"/>
      <c r="C28" s="57"/>
      <c r="D28" s="57"/>
      <c r="E28" s="44"/>
      <c r="F28" s="44"/>
      <c r="G28" s="44"/>
      <c r="H28" s="44"/>
      <c r="I28" s="44"/>
      <c r="J28" s="44"/>
      <c r="K28" s="44"/>
      <c r="L28" s="44"/>
      <c r="M28" s="44"/>
      <c r="N28" s="44"/>
      <c r="O28" s="44"/>
      <c r="P28" s="44"/>
      <c r="Q28" s="44"/>
      <c r="R28" s="44"/>
      <c r="S28" s="44"/>
      <c r="T28" s="44"/>
      <c r="U28" s="44"/>
      <c r="V28" s="44"/>
      <c r="W28" s="44"/>
      <c r="X28" s="44"/>
      <c r="Y28" s="44"/>
      <c r="Z28" s="44"/>
    </row>
    <row r="29" spans="1:26" ht="12.75" customHeight="1">
      <c r="A29" s="44"/>
      <c r="B29" s="57"/>
      <c r="C29" s="44"/>
      <c r="D29" s="44"/>
      <c r="E29" s="77" t="s">
        <v>52</v>
      </c>
      <c r="F29" s="77" t="s">
        <v>53</v>
      </c>
      <c r="G29" s="77" t="s">
        <v>54</v>
      </c>
      <c r="H29" s="77" t="s">
        <v>55</v>
      </c>
      <c r="I29" s="77" t="s">
        <v>56</v>
      </c>
      <c r="J29" s="77" t="s">
        <v>57</v>
      </c>
      <c r="K29" s="77" t="s">
        <v>58</v>
      </c>
      <c r="L29" s="77" t="s">
        <v>59</v>
      </c>
      <c r="M29" s="77" t="s">
        <v>60</v>
      </c>
      <c r="N29" s="77" t="s">
        <v>61</v>
      </c>
      <c r="O29" s="77" t="s">
        <v>62</v>
      </c>
      <c r="P29" s="77" t="s">
        <v>63</v>
      </c>
      <c r="Q29" s="78" t="s">
        <v>92</v>
      </c>
      <c r="R29" s="44"/>
      <c r="S29" s="44"/>
      <c r="T29" s="44"/>
      <c r="U29" s="44"/>
      <c r="V29" s="44"/>
      <c r="W29" s="44"/>
      <c r="X29" s="44"/>
      <c r="Y29" s="44"/>
      <c r="Z29" s="44"/>
    </row>
    <row r="30" spans="1:26" ht="12.75" customHeight="1">
      <c r="A30" s="44"/>
      <c r="B30" s="246" t="str">
        <f>(B19)</f>
        <v>نوع الوظيفة</v>
      </c>
      <c r="C30" s="227"/>
      <c r="D30" s="228"/>
      <c r="E30" s="229" t="s">
        <v>93</v>
      </c>
      <c r="F30" s="227"/>
      <c r="G30" s="227"/>
      <c r="H30" s="227"/>
      <c r="I30" s="227"/>
      <c r="J30" s="227"/>
      <c r="K30" s="227"/>
      <c r="L30" s="227"/>
      <c r="M30" s="227"/>
      <c r="N30" s="227"/>
      <c r="O30" s="227"/>
      <c r="P30" s="228"/>
      <c r="Q30" s="31">
        <f t="shared" ref="Q30:Q37" si="1">SUM(E31:P31)</f>
        <v>0</v>
      </c>
      <c r="R30" s="44"/>
      <c r="S30" s="44"/>
      <c r="T30" s="44"/>
      <c r="U30" s="44"/>
      <c r="V30" s="44"/>
      <c r="W30" s="44"/>
      <c r="X30" s="44"/>
      <c r="Y30" s="44"/>
      <c r="Z30" s="44"/>
    </row>
    <row r="31" spans="1:26" ht="12.75" customHeight="1">
      <c r="A31" s="44"/>
      <c r="B31" s="221">
        <f t="shared" ref="B31:B37" si="2">B20</f>
        <v>0</v>
      </c>
      <c r="C31" s="222"/>
      <c r="D31" s="223"/>
      <c r="E31" s="63">
        <f t="shared" ref="E31:E37" si="3">(C20+D20)*E20</f>
        <v>0</v>
      </c>
      <c r="F31" s="63">
        <f t="shared" ref="F31:F37" si="4">(C20+D20)*(F20)</f>
        <v>0</v>
      </c>
      <c r="G31" s="63">
        <f t="shared" ref="G31:G37" si="5">(C20+D20)*(G20)</f>
        <v>0</v>
      </c>
      <c r="H31" s="63">
        <f t="shared" ref="H31:H37" si="6">(C20+D20)*H20</f>
        <v>0</v>
      </c>
      <c r="I31" s="63">
        <f t="shared" ref="I31:I37" si="7">(C20+D20)*I20</f>
        <v>0</v>
      </c>
      <c r="J31" s="63">
        <f t="shared" ref="J31:J37" si="8">(C20+D20)*J20</f>
        <v>0</v>
      </c>
      <c r="K31" s="63">
        <f t="shared" ref="K31:K37" si="9">(C20+D20)*K20</f>
        <v>0</v>
      </c>
      <c r="L31" s="63">
        <f t="shared" ref="L31:L37" si="10">(C20+D20)*L20</f>
        <v>0</v>
      </c>
      <c r="M31" s="63">
        <f t="shared" ref="M31:M37" si="11">(C20+D20)*M20</f>
        <v>0</v>
      </c>
      <c r="N31" s="63">
        <f t="shared" ref="N31:N37" si="12">(C20+D20)*N20</f>
        <v>0</v>
      </c>
      <c r="O31" s="63">
        <f t="shared" ref="O31:O37" si="13">(C20+D20)*O20</f>
        <v>0</v>
      </c>
      <c r="P31" s="63">
        <f t="shared" ref="P31:P37" si="14">(C20+D20)*P20</f>
        <v>0</v>
      </c>
      <c r="Q31" s="31">
        <f t="shared" si="1"/>
        <v>0</v>
      </c>
      <c r="R31" s="44"/>
      <c r="S31" s="44"/>
      <c r="T31" s="44"/>
      <c r="U31" s="44"/>
      <c r="V31" s="44"/>
      <c r="W31" s="44"/>
      <c r="X31" s="44"/>
      <c r="Y31" s="44"/>
      <c r="Z31" s="44"/>
    </row>
    <row r="32" spans="1:26" ht="12.75" customHeight="1">
      <c r="A32" s="44"/>
      <c r="B32" s="221">
        <f t="shared" si="2"/>
        <v>0</v>
      </c>
      <c r="C32" s="222"/>
      <c r="D32" s="223"/>
      <c r="E32" s="63">
        <f t="shared" si="3"/>
        <v>0</v>
      </c>
      <c r="F32" s="63">
        <f t="shared" si="4"/>
        <v>0</v>
      </c>
      <c r="G32" s="63">
        <f t="shared" si="5"/>
        <v>0</v>
      </c>
      <c r="H32" s="63">
        <f t="shared" si="6"/>
        <v>0</v>
      </c>
      <c r="I32" s="63">
        <f t="shared" si="7"/>
        <v>0</v>
      </c>
      <c r="J32" s="63">
        <f t="shared" si="8"/>
        <v>0</v>
      </c>
      <c r="K32" s="63">
        <f t="shared" si="9"/>
        <v>0</v>
      </c>
      <c r="L32" s="63">
        <f t="shared" si="10"/>
        <v>0</v>
      </c>
      <c r="M32" s="63">
        <f t="shared" si="11"/>
        <v>0</v>
      </c>
      <c r="N32" s="63">
        <f t="shared" si="12"/>
        <v>0</v>
      </c>
      <c r="O32" s="63">
        <f t="shared" si="13"/>
        <v>0</v>
      </c>
      <c r="P32" s="63">
        <f t="shared" si="14"/>
        <v>0</v>
      </c>
      <c r="Q32" s="31">
        <f t="shared" si="1"/>
        <v>0</v>
      </c>
      <c r="R32" s="44"/>
      <c r="S32" s="44"/>
      <c r="T32" s="44"/>
      <c r="U32" s="44"/>
      <c r="V32" s="44"/>
      <c r="W32" s="44"/>
      <c r="X32" s="44"/>
      <c r="Y32" s="44"/>
      <c r="Z32" s="44"/>
    </row>
    <row r="33" spans="1:26" ht="12.75" customHeight="1">
      <c r="A33" s="44"/>
      <c r="B33" s="221">
        <f t="shared" si="2"/>
        <v>0</v>
      </c>
      <c r="C33" s="222"/>
      <c r="D33" s="223"/>
      <c r="E33" s="63">
        <f t="shared" si="3"/>
        <v>0</v>
      </c>
      <c r="F33" s="63">
        <f t="shared" si="4"/>
        <v>0</v>
      </c>
      <c r="G33" s="63">
        <f t="shared" si="5"/>
        <v>0</v>
      </c>
      <c r="H33" s="63">
        <f t="shared" si="6"/>
        <v>0</v>
      </c>
      <c r="I33" s="63">
        <f t="shared" si="7"/>
        <v>0</v>
      </c>
      <c r="J33" s="63">
        <f t="shared" si="8"/>
        <v>0</v>
      </c>
      <c r="K33" s="63">
        <f t="shared" si="9"/>
        <v>0</v>
      </c>
      <c r="L33" s="63">
        <f t="shared" si="10"/>
        <v>0</v>
      </c>
      <c r="M33" s="63">
        <f t="shared" si="11"/>
        <v>0</v>
      </c>
      <c r="N33" s="63">
        <f t="shared" si="12"/>
        <v>0</v>
      </c>
      <c r="O33" s="63">
        <f t="shared" si="13"/>
        <v>0</v>
      </c>
      <c r="P33" s="63">
        <f t="shared" si="14"/>
        <v>0</v>
      </c>
      <c r="Q33" s="31">
        <f t="shared" si="1"/>
        <v>0</v>
      </c>
      <c r="R33" s="44"/>
      <c r="S33" s="44"/>
      <c r="T33" s="44"/>
      <c r="U33" s="44"/>
      <c r="V33" s="44"/>
      <c r="W33" s="44"/>
      <c r="X33" s="44"/>
      <c r="Y33" s="44"/>
      <c r="Z33" s="44"/>
    </row>
    <row r="34" spans="1:26" ht="12.75" customHeight="1">
      <c r="A34" s="44"/>
      <c r="B34" s="221">
        <f t="shared" si="2"/>
        <v>0</v>
      </c>
      <c r="C34" s="222"/>
      <c r="D34" s="223"/>
      <c r="E34" s="63">
        <f t="shared" si="3"/>
        <v>0</v>
      </c>
      <c r="F34" s="63">
        <f t="shared" si="4"/>
        <v>0</v>
      </c>
      <c r="G34" s="63">
        <f t="shared" si="5"/>
        <v>0</v>
      </c>
      <c r="H34" s="63">
        <f t="shared" si="6"/>
        <v>0</v>
      </c>
      <c r="I34" s="63">
        <f t="shared" si="7"/>
        <v>0</v>
      </c>
      <c r="J34" s="63">
        <f t="shared" si="8"/>
        <v>0</v>
      </c>
      <c r="K34" s="63">
        <f t="shared" si="9"/>
        <v>0</v>
      </c>
      <c r="L34" s="63">
        <f t="shared" si="10"/>
        <v>0</v>
      </c>
      <c r="M34" s="63">
        <f t="shared" si="11"/>
        <v>0</v>
      </c>
      <c r="N34" s="63">
        <f t="shared" si="12"/>
        <v>0</v>
      </c>
      <c r="O34" s="63">
        <f t="shared" si="13"/>
        <v>0</v>
      </c>
      <c r="P34" s="63">
        <f t="shared" si="14"/>
        <v>0</v>
      </c>
      <c r="Q34" s="31">
        <f t="shared" si="1"/>
        <v>0</v>
      </c>
      <c r="R34" s="44"/>
      <c r="S34" s="44"/>
      <c r="T34" s="44"/>
      <c r="U34" s="44"/>
      <c r="V34" s="44"/>
      <c r="W34" s="44"/>
      <c r="X34" s="44"/>
      <c r="Y34" s="44"/>
      <c r="Z34" s="44"/>
    </row>
    <row r="35" spans="1:26" ht="12.75" customHeight="1">
      <c r="A35" s="44"/>
      <c r="B35" s="221">
        <f t="shared" si="2"/>
        <v>0</v>
      </c>
      <c r="C35" s="222"/>
      <c r="D35" s="223"/>
      <c r="E35" s="63">
        <f t="shared" si="3"/>
        <v>0</v>
      </c>
      <c r="F35" s="63">
        <f t="shared" si="4"/>
        <v>0</v>
      </c>
      <c r="G35" s="63">
        <f t="shared" si="5"/>
        <v>0</v>
      </c>
      <c r="H35" s="63">
        <f t="shared" si="6"/>
        <v>0</v>
      </c>
      <c r="I35" s="63">
        <f t="shared" si="7"/>
        <v>0</v>
      </c>
      <c r="J35" s="63">
        <f t="shared" si="8"/>
        <v>0</v>
      </c>
      <c r="K35" s="63">
        <f t="shared" si="9"/>
        <v>0</v>
      </c>
      <c r="L35" s="63">
        <f t="shared" si="10"/>
        <v>0</v>
      </c>
      <c r="M35" s="63">
        <f t="shared" si="11"/>
        <v>0</v>
      </c>
      <c r="N35" s="63">
        <f t="shared" si="12"/>
        <v>0</v>
      </c>
      <c r="O35" s="63">
        <f t="shared" si="13"/>
        <v>0</v>
      </c>
      <c r="P35" s="63">
        <f t="shared" si="14"/>
        <v>0</v>
      </c>
      <c r="Q35" s="31">
        <f t="shared" si="1"/>
        <v>0</v>
      </c>
      <c r="R35" s="44"/>
      <c r="S35" s="44"/>
      <c r="T35" s="44"/>
      <c r="U35" s="44"/>
      <c r="V35" s="44"/>
      <c r="W35" s="44"/>
      <c r="X35" s="44"/>
      <c r="Y35" s="44"/>
      <c r="Z35" s="44"/>
    </row>
    <row r="36" spans="1:26" ht="12.75" customHeight="1">
      <c r="A36" s="44"/>
      <c r="B36" s="221">
        <f t="shared" si="2"/>
        <v>0</v>
      </c>
      <c r="C36" s="222"/>
      <c r="D36" s="223"/>
      <c r="E36" s="63">
        <f t="shared" si="3"/>
        <v>0</v>
      </c>
      <c r="F36" s="63">
        <f t="shared" si="4"/>
        <v>0</v>
      </c>
      <c r="G36" s="63">
        <f t="shared" si="5"/>
        <v>0</v>
      </c>
      <c r="H36" s="63">
        <f t="shared" si="6"/>
        <v>0</v>
      </c>
      <c r="I36" s="63">
        <f t="shared" si="7"/>
        <v>0</v>
      </c>
      <c r="J36" s="63">
        <f t="shared" si="8"/>
        <v>0</v>
      </c>
      <c r="K36" s="63">
        <f t="shared" si="9"/>
        <v>0</v>
      </c>
      <c r="L36" s="63">
        <f t="shared" si="10"/>
        <v>0</v>
      </c>
      <c r="M36" s="63">
        <f t="shared" si="11"/>
        <v>0</v>
      </c>
      <c r="N36" s="63">
        <f t="shared" si="12"/>
        <v>0</v>
      </c>
      <c r="O36" s="63">
        <f t="shared" si="13"/>
        <v>0</v>
      </c>
      <c r="P36" s="63">
        <f t="shared" si="14"/>
        <v>0</v>
      </c>
      <c r="Q36" s="31">
        <f t="shared" si="1"/>
        <v>0</v>
      </c>
      <c r="R36" s="44"/>
      <c r="S36" s="44"/>
      <c r="T36" s="44"/>
      <c r="U36" s="44"/>
      <c r="V36" s="44"/>
      <c r="W36" s="44"/>
      <c r="X36" s="44"/>
      <c r="Y36" s="44"/>
      <c r="Z36" s="44"/>
    </row>
    <row r="37" spans="1:26" ht="12.75" customHeight="1">
      <c r="A37" s="44"/>
      <c r="B37" s="221">
        <f t="shared" si="2"/>
        <v>0</v>
      </c>
      <c r="C37" s="222"/>
      <c r="D37" s="223"/>
      <c r="E37" s="63">
        <f t="shared" si="3"/>
        <v>0</v>
      </c>
      <c r="F37" s="63">
        <f t="shared" si="4"/>
        <v>0</v>
      </c>
      <c r="G37" s="63">
        <f t="shared" si="5"/>
        <v>0</v>
      </c>
      <c r="H37" s="63">
        <f t="shared" si="6"/>
        <v>0</v>
      </c>
      <c r="I37" s="63">
        <f t="shared" si="7"/>
        <v>0</v>
      </c>
      <c r="J37" s="63">
        <f t="shared" si="8"/>
        <v>0</v>
      </c>
      <c r="K37" s="63">
        <f t="shared" si="9"/>
        <v>0</v>
      </c>
      <c r="L37" s="63">
        <f t="shared" si="10"/>
        <v>0</v>
      </c>
      <c r="M37" s="63">
        <f t="shared" si="11"/>
        <v>0</v>
      </c>
      <c r="N37" s="63">
        <f t="shared" si="12"/>
        <v>0</v>
      </c>
      <c r="O37" s="63">
        <f t="shared" si="13"/>
        <v>0</v>
      </c>
      <c r="P37" s="63">
        <f t="shared" si="14"/>
        <v>0</v>
      </c>
      <c r="Q37" s="66">
        <f t="shared" si="1"/>
        <v>0</v>
      </c>
      <c r="R37" s="44"/>
      <c r="S37" s="44"/>
      <c r="T37" s="44"/>
      <c r="U37" s="44"/>
      <c r="V37" s="44"/>
      <c r="W37" s="44"/>
      <c r="X37" s="44"/>
      <c r="Y37" s="44"/>
      <c r="Z37" s="44"/>
    </row>
    <row r="38" spans="1:26" ht="12.75" customHeight="1">
      <c r="A38" s="44"/>
      <c r="B38" s="241" t="s">
        <v>94</v>
      </c>
      <c r="C38" s="242"/>
      <c r="D38" s="243"/>
      <c r="E38" s="66">
        <f t="shared" ref="E38:P38" si="15">SUM(E31:E37)</f>
        <v>0</v>
      </c>
      <c r="F38" s="66">
        <f t="shared" si="15"/>
        <v>0</v>
      </c>
      <c r="G38" s="66">
        <f t="shared" si="15"/>
        <v>0</v>
      </c>
      <c r="H38" s="66">
        <f t="shared" si="15"/>
        <v>0</v>
      </c>
      <c r="I38" s="66">
        <f t="shared" si="15"/>
        <v>0</v>
      </c>
      <c r="J38" s="66">
        <f t="shared" si="15"/>
        <v>0</v>
      </c>
      <c r="K38" s="66">
        <f t="shared" si="15"/>
        <v>0</v>
      </c>
      <c r="L38" s="66">
        <f t="shared" si="15"/>
        <v>0</v>
      </c>
      <c r="M38" s="66">
        <f t="shared" si="15"/>
        <v>0</v>
      </c>
      <c r="N38" s="66">
        <f t="shared" si="15"/>
        <v>0</v>
      </c>
      <c r="O38" s="66">
        <f t="shared" si="15"/>
        <v>0</v>
      </c>
      <c r="P38" s="66">
        <f t="shared" si="15"/>
        <v>0</v>
      </c>
      <c r="Q38" s="31"/>
      <c r="R38" s="44"/>
      <c r="S38" s="44"/>
      <c r="T38" s="44"/>
      <c r="U38" s="44"/>
      <c r="V38" s="44"/>
      <c r="W38" s="44"/>
      <c r="X38" s="44"/>
      <c r="Y38" s="44"/>
      <c r="Z38" s="44"/>
    </row>
    <row r="39" spans="1:26" ht="12.75" customHeight="1">
      <c r="A39" s="44"/>
      <c r="B39" s="57"/>
      <c r="C39" s="57"/>
      <c r="D39" s="57"/>
      <c r="E39" s="31"/>
      <c r="F39" s="31"/>
      <c r="G39" s="31"/>
      <c r="H39" s="31"/>
      <c r="I39" s="31"/>
      <c r="J39" s="31"/>
      <c r="K39" s="31"/>
      <c r="L39" s="31"/>
      <c r="M39" s="31"/>
      <c r="N39" s="31"/>
      <c r="O39" s="31"/>
      <c r="P39" s="31"/>
      <c r="Q39" s="44"/>
      <c r="R39" s="44"/>
      <c r="S39" s="44"/>
      <c r="T39" s="44"/>
      <c r="U39" s="44"/>
      <c r="V39" s="44"/>
      <c r="W39" s="44"/>
      <c r="X39" s="44"/>
      <c r="Y39" s="44"/>
      <c r="Z39" s="44"/>
    </row>
    <row r="40" spans="1:26" ht="12.75" customHeight="1">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spans="1:26" ht="12.75" customHeight="1">
      <c r="A41" s="44"/>
      <c r="B41" s="238" t="s">
        <v>51</v>
      </c>
      <c r="C41" s="235"/>
      <c r="D41" s="236"/>
      <c r="E41" s="77" t="s">
        <v>52</v>
      </c>
      <c r="F41" s="77" t="s">
        <v>53</v>
      </c>
      <c r="G41" s="77" t="s">
        <v>54</v>
      </c>
      <c r="H41" s="77" t="s">
        <v>55</v>
      </c>
      <c r="I41" s="77" t="s">
        <v>56</v>
      </c>
      <c r="J41" s="77" t="s">
        <v>57</v>
      </c>
      <c r="K41" s="77" t="s">
        <v>58</v>
      </c>
      <c r="L41" s="77" t="s">
        <v>59</v>
      </c>
      <c r="M41" s="77" t="s">
        <v>60</v>
      </c>
      <c r="N41" s="77" t="s">
        <v>61</v>
      </c>
      <c r="O41" s="77" t="s">
        <v>62</v>
      </c>
      <c r="P41" s="77" t="s">
        <v>63</v>
      </c>
      <c r="Q41" s="57"/>
      <c r="R41" s="44"/>
      <c r="S41" s="44"/>
      <c r="T41" s="44"/>
      <c r="U41" s="44"/>
      <c r="V41" s="44"/>
      <c r="W41" s="44"/>
      <c r="X41" s="44"/>
      <c r="Y41" s="44"/>
      <c r="Z41" s="44"/>
    </row>
    <row r="42" spans="1:26" ht="12.75" customHeight="1">
      <c r="A42" s="44"/>
      <c r="B42" s="51" t="s">
        <v>88</v>
      </c>
      <c r="C42" s="52" t="s">
        <v>95</v>
      </c>
      <c r="D42" s="52" t="s">
        <v>90</v>
      </c>
      <c r="E42" s="240" t="s">
        <v>96</v>
      </c>
      <c r="F42" s="227"/>
      <c r="G42" s="227"/>
      <c r="H42" s="227"/>
      <c r="I42" s="227"/>
      <c r="J42" s="227"/>
      <c r="K42" s="227"/>
      <c r="L42" s="227"/>
      <c r="M42" s="227"/>
      <c r="N42" s="227"/>
      <c r="O42" s="227"/>
      <c r="P42" s="228"/>
      <c r="Q42" s="44"/>
      <c r="R42" s="44"/>
      <c r="S42" s="44"/>
      <c r="T42" s="44"/>
      <c r="U42" s="44"/>
      <c r="V42" s="44"/>
      <c r="W42" s="44"/>
      <c r="X42" s="44"/>
      <c r="Y42" s="44"/>
      <c r="Z42" s="44"/>
    </row>
    <row r="43" spans="1:26" ht="12.75" customHeight="1">
      <c r="A43" s="44"/>
      <c r="B43" s="54"/>
      <c r="C43" s="56"/>
      <c r="D43" s="55"/>
      <c r="E43" s="54"/>
      <c r="F43" s="54"/>
      <c r="G43" s="54"/>
      <c r="H43" s="54"/>
      <c r="I43" s="54"/>
      <c r="J43" s="54"/>
      <c r="K43" s="54"/>
      <c r="L43" s="54"/>
      <c r="M43" s="54"/>
      <c r="N43" s="54"/>
      <c r="O43" s="54"/>
      <c r="P43" s="54"/>
      <c r="Q43" s="44"/>
      <c r="R43" s="44"/>
      <c r="S43" s="44"/>
      <c r="T43" s="44"/>
      <c r="U43" s="44"/>
      <c r="V43" s="44"/>
      <c r="W43" s="44"/>
      <c r="X43" s="44"/>
      <c r="Y43" s="44"/>
      <c r="Z43" s="44"/>
    </row>
    <row r="44" spans="1:26" ht="12.75" customHeight="1">
      <c r="A44" s="44"/>
      <c r="B44" s="54"/>
      <c r="C44" s="56"/>
      <c r="D44" s="55"/>
      <c r="E44" s="54"/>
      <c r="F44" s="54"/>
      <c r="G44" s="54"/>
      <c r="H44" s="54"/>
      <c r="I44" s="54"/>
      <c r="J44" s="54"/>
      <c r="K44" s="54"/>
      <c r="L44" s="54"/>
      <c r="M44" s="54"/>
      <c r="N44" s="54"/>
      <c r="O44" s="54"/>
      <c r="P44" s="54"/>
      <c r="Q44" s="44"/>
      <c r="R44" s="44"/>
      <c r="S44" s="44"/>
      <c r="T44" s="44"/>
      <c r="U44" s="44"/>
      <c r="V44" s="44"/>
      <c r="W44" s="44"/>
      <c r="X44" s="44"/>
      <c r="Y44" s="44"/>
      <c r="Z44" s="44"/>
    </row>
    <row r="45" spans="1:26" ht="12.75" customHeight="1">
      <c r="A45" s="44"/>
      <c r="B45" s="54"/>
      <c r="C45" s="56"/>
      <c r="D45" s="55"/>
      <c r="E45" s="54"/>
      <c r="F45" s="54"/>
      <c r="G45" s="54"/>
      <c r="H45" s="54"/>
      <c r="I45" s="54"/>
      <c r="J45" s="54"/>
      <c r="K45" s="54"/>
      <c r="L45" s="54"/>
      <c r="M45" s="54"/>
      <c r="N45" s="54"/>
      <c r="O45" s="54"/>
      <c r="P45" s="54"/>
      <c r="Q45" s="44"/>
      <c r="R45" s="44"/>
      <c r="S45" s="44"/>
      <c r="T45" s="44"/>
      <c r="U45" s="44"/>
      <c r="V45" s="44"/>
      <c r="W45" s="44"/>
      <c r="X45" s="44"/>
      <c r="Y45" s="44"/>
      <c r="Z45" s="44"/>
    </row>
    <row r="46" spans="1:26" ht="12.75" customHeight="1">
      <c r="A46" s="44"/>
      <c r="B46" s="54"/>
      <c r="C46" s="56"/>
      <c r="D46" s="55"/>
      <c r="E46" s="54"/>
      <c r="F46" s="54"/>
      <c r="G46" s="54"/>
      <c r="H46" s="54"/>
      <c r="I46" s="54"/>
      <c r="J46" s="54"/>
      <c r="K46" s="54"/>
      <c r="L46" s="54"/>
      <c r="M46" s="54"/>
      <c r="N46" s="54"/>
      <c r="O46" s="54"/>
      <c r="P46" s="54"/>
      <c r="Q46" s="44"/>
      <c r="R46" s="44"/>
      <c r="S46" s="44"/>
      <c r="T46" s="44"/>
      <c r="U46" s="44"/>
      <c r="V46" s="44"/>
      <c r="W46" s="44"/>
      <c r="X46" s="44"/>
      <c r="Y46" s="44"/>
      <c r="Z46" s="44"/>
    </row>
    <row r="47" spans="1:26" ht="12.75" customHeight="1">
      <c r="A47" s="44"/>
      <c r="B47" s="54"/>
      <c r="C47" s="56"/>
      <c r="D47" s="58"/>
      <c r="E47" s="54"/>
      <c r="F47" s="54"/>
      <c r="G47" s="54"/>
      <c r="H47" s="54"/>
      <c r="I47" s="54"/>
      <c r="J47" s="54"/>
      <c r="K47" s="54"/>
      <c r="L47" s="54"/>
      <c r="M47" s="54"/>
      <c r="N47" s="54"/>
      <c r="O47" s="54"/>
      <c r="P47" s="54"/>
      <c r="Q47" s="44"/>
      <c r="R47" s="44"/>
      <c r="S47" s="44"/>
      <c r="T47" s="44"/>
      <c r="U47" s="44"/>
      <c r="V47" s="44"/>
      <c r="W47" s="44"/>
      <c r="X47" s="44"/>
      <c r="Y47" s="44"/>
      <c r="Z47" s="44"/>
    </row>
    <row r="48" spans="1:26" ht="12.75" customHeight="1">
      <c r="A48" s="44"/>
      <c r="B48" s="54"/>
      <c r="C48" s="56"/>
      <c r="D48" s="58"/>
      <c r="E48" s="54"/>
      <c r="F48" s="54"/>
      <c r="G48" s="54"/>
      <c r="H48" s="54"/>
      <c r="I48" s="54"/>
      <c r="J48" s="54"/>
      <c r="K48" s="54"/>
      <c r="L48" s="54"/>
      <c r="M48" s="54"/>
      <c r="N48" s="54"/>
      <c r="O48" s="54"/>
      <c r="P48" s="54"/>
      <c r="Q48" s="44"/>
      <c r="R48" s="44"/>
      <c r="S48" s="44"/>
      <c r="T48" s="44"/>
      <c r="U48" s="44"/>
      <c r="V48" s="44"/>
      <c r="W48" s="44"/>
      <c r="X48" s="44"/>
      <c r="Y48" s="44"/>
      <c r="Z48" s="44"/>
    </row>
    <row r="49" spans="1:26" ht="12.75" customHeight="1">
      <c r="A49" s="44"/>
      <c r="B49" s="54"/>
      <c r="C49" s="56"/>
      <c r="D49" s="58"/>
      <c r="E49" s="54"/>
      <c r="F49" s="54"/>
      <c r="G49" s="54"/>
      <c r="H49" s="54"/>
      <c r="I49" s="54"/>
      <c r="J49" s="54"/>
      <c r="K49" s="54"/>
      <c r="L49" s="54"/>
      <c r="M49" s="54"/>
      <c r="N49" s="54"/>
      <c r="O49" s="54"/>
      <c r="P49" s="54"/>
      <c r="Q49" s="44"/>
      <c r="R49" s="44"/>
      <c r="S49" s="44"/>
      <c r="T49" s="44"/>
      <c r="U49" s="44"/>
      <c r="V49" s="44"/>
      <c r="W49" s="44"/>
      <c r="X49" s="44"/>
      <c r="Y49" s="44"/>
      <c r="Z49" s="44"/>
    </row>
    <row r="50" spans="1:26" ht="12.75" customHeight="1">
      <c r="A50" s="44"/>
      <c r="B50" s="224" t="s">
        <v>87</v>
      </c>
      <c r="C50" s="225"/>
      <c r="D50" s="225"/>
      <c r="E50" s="44">
        <f t="shared" ref="E50:P50" si="16">SUM(E43:E49)</f>
        <v>0</v>
      </c>
      <c r="F50" s="44">
        <f t="shared" si="16"/>
        <v>0</v>
      </c>
      <c r="G50" s="44">
        <f t="shared" si="16"/>
        <v>0</v>
      </c>
      <c r="H50" s="44">
        <f t="shared" si="16"/>
        <v>0</v>
      </c>
      <c r="I50" s="44">
        <f t="shared" si="16"/>
        <v>0</v>
      </c>
      <c r="J50" s="44">
        <f t="shared" si="16"/>
        <v>0</v>
      </c>
      <c r="K50" s="44">
        <f t="shared" si="16"/>
        <v>0</v>
      </c>
      <c r="L50" s="44">
        <f t="shared" si="16"/>
        <v>0</v>
      </c>
      <c r="M50" s="44">
        <f t="shared" si="16"/>
        <v>0</v>
      </c>
      <c r="N50" s="44">
        <f t="shared" si="16"/>
        <v>0</v>
      </c>
      <c r="O50" s="44">
        <f t="shared" si="16"/>
        <v>0</v>
      </c>
      <c r="P50" s="44">
        <f t="shared" si="16"/>
        <v>0</v>
      </c>
      <c r="Q50" s="44"/>
      <c r="R50" s="44"/>
      <c r="S50" s="44"/>
      <c r="T50" s="44"/>
      <c r="U50" s="44"/>
      <c r="V50" s="44"/>
      <c r="W50" s="44"/>
      <c r="X50" s="44"/>
      <c r="Y50" s="44"/>
      <c r="Z50" s="44"/>
    </row>
    <row r="51" spans="1:26" ht="12.75" customHeight="1">
      <c r="A51" s="44"/>
      <c r="B51" s="57"/>
      <c r="C51" s="57"/>
      <c r="D51" s="57"/>
      <c r="E51" s="44"/>
      <c r="F51" s="44"/>
      <c r="G51" s="44"/>
      <c r="H51" s="44"/>
      <c r="I51" s="44"/>
      <c r="J51" s="44"/>
      <c r="K51" s="44"/>
      <c r="L51" s="44"/>
      <c r="M51" s="44"/>
      <c r="N51" s="44"/>
      <c r="O51" s="44"/>
      <c r="P51" s="44"/>
      <c r="Q51" s="44"/>
      <c r="R51" s="44"/>
      <c r="S51" s="44"/>
      <c r="T51" s="44"/>
      <c r="U51" s="44"/>
      <c r="V51" s="44"/>
      <c r="W51" s="44"/>
      <c r="X51" s="44"/>
      <c r="Y51" s="44"/>
      <c r="Z51" s="44"/>
    </row>
    <row r="52" spans="1:26" ht="12.75" customHeight="1">
      <c r="A52" s="44"/>
      <c r="B52" s="57"/>
      <c r="C52" s="44"/>
      <c r="D52" s="44"/>
      <c r="E52" s="77" t="s">
        <v>52</v>
      </c>
      <c r="F52" s="77" t="s">
        <v>53</v>
      </c>
      <c r="G52" s="77" t="s">
        <v>54</v>
      </c>
      <c r="H52" s="77" t="s">
        <v>55</v>
      </c>
      <c r="I52" s="77" t="s">
        <v>56</v>
      </c>
      <c r="J52" s="77" t="s">
        <v>57</v>
      </c>
      <c r="K52" s="77" t="s">
        <v>58</v>
      </c>
      <c r="L52" s="77" t="s">
        <v>59</v>
      </c>
      <c r="M52" s="77" t="s">
        <v>60</v>
      </c>
      <c r="N52" s="77" t="s">
        <v>61</v>
      </c>
      <c r="O52" s="77" t="s">
        <v>62</v>
      </c>
      <c r="P52" s="77" t="s">
        <v>63</v>
      </c>
      <c r="Q52" s="79" t="s">
        <v>92</v>
      </c>
      <c r="R52" s="44"/>
      <c r="S52" s="44"/>
      <c r="T52" s="44"/>
      <c r="U52" s="44"/>
      <c r="V52" s="44"/>
      <c r="W52" s="44"/>
      <c r="X52" s="44"/>
      <c r="Y52" s="44"/>
      <c r="Z52" s="44"/>
    </row>
    <row r="53" spans="1:26" ht="12.75" customHeight="1">
      <c r="A53" s="44"/>
      <c r="B53" s="246" t="str">
        <f>B19</f>
        <v>نوع الوظيفة</v>
      </c>
      <c r="C53" s="227"/>
      <c r="D53" s="228"/>
      <c r="E53" s="229" t="s">
        <v>97</v>
      </c>
      <c r="F53" s="227"/>
      <c r="G53" s="227"/>
      <c r="H53" s="227"/>
      <c r="I53" s="227"/>
      <c r="J53" s="227"/>
      <c r="K53" s="227"/>
      <c r="L53" s="227"/>
      <c r="M53" s="227"/>
      <c r="N53" s="227"/>
      <c r="O53" s="227"/>
      <c r="P53" s="228"/>
      <c r="Q53" s="70">
        <f t="shared" ref="Q53:Q60" si="17">SUM(E54:P54)</f>
        <v>0</v>
      </c>
      <c r="R53" s="44"/>
      <c r="S53" s="44"/>
      <c r="T53" s="44"/>
      <c r="U53" s="44"/>
      <c r="V53" s="44"/>
      <c r="W53" s="44"/>
      <c r="X53" s="44"/>
      <c r="Y53" s="44"/>
      <c r="Z53" s="44"/>
    </row>
    <row r="54" spans="1:26" ht="12.75" customHeight="1">
      <c r="A54" s="44"/>
      <c r="B54" s="221">
        <f t="shared" ref="B54:B60" si="18">B43</f>
        <v>0</v>
      </c>
      <c r="C54" s="222"/>
      <c r="D54" s="223"/>
      <c r="E54" s="63">
        <f t="shared" ref="E54:E60" si="19">(C43+D43)*E43</f>
        <v>0</v>
      </c>
      <c r="F54" s="63">
        <f t="shared" ref="F54:F60" si="20">(C43+D43)*(F43)</f>
        <v>0</v>
      </c>
      <c r="G54" s="63">
        <f t="shared" ref="G54:G60" si="21">(C43+D43)*(G43)</f>
        <v>0</v>
      </c>
      <c r="H54" s="63">
        <f t="shared" ref="H54:H60" si="22">(C43+D43)*H43</f>
        <v>0</v>
      </c>
      <c r="I54" s="63">
        <f t="shared" ref="I54:I60" si="23">(C43+D43)*I43</f>
        <v>0</v>
      </c>
      <c r="J54" s="63">
        <f t="shared" ref="J54:J60" si="24">(C43+D43)*J43</f>
        <v>0</v>
      </c>
      <c r="K54" s="63">
        <f t="shared" ref="K54:K60" si="25">(C43+D43)*K43</f>
        <v>0</v>
      </c>
      <c r="L54" s="63">
        <f t="shared" ref="L54:L60" si="26">(C43+D43)*L43</f>
        <v>0</v>
      </c>
      <c r="M54" s="63">
        <f t="shared" ref="M54:M60" si="27">(C43+D43)*M43</f>
        <v>0</v>
      </c>
      <c r="N54" s="63">
        <f t="shared" ref="N54:N60" si="28">(C43+D43)*N43</f>
        <v>0</v>
      </c>
      <c r="O54" s="63">
        <f t="shared" ref="O54:O60" si="29">(C43+D43)*O43</f>
        <v>0</v>
      </c>
      <c r="P54" s="63">
        <f t="shared" ref="P54:P60" si="30">(C43+D43)*P43</f>
        <v>0</v>
      </c>
      <c r="Q54" s="70">
        <f t="shared" si="17"/>
        <v>0</v>
      </c>
      <c r="R54" s="44"/>
      <c r="S54" s="44"/>
      <c r="T54" s="44"/>
      <c r="U54" s="44"/>
      <c r="V54" s="44"/>
      <c r="W54" s="44"/>
      <c r="X54" s="44"/>
      <c r="Y54" s="44"/>
      <c r="Z54" s="44"/>
    </row>
    <row r="55" spans="1:26" ht="12.75" customHeight="1">
      <c r="A55" s="44"/>
      <c r="B55" s="221">
        <f t="shared" si="18"/>
        <v>0</v>
      </c>
      <c r="C55" s="222"/>
      <c r="D55" s="223"/>
      <c r="E55" s="63">
        <f t="shared" si="19"/>
        <v>0</v>
      </c>
      <c r="F55" s="63">
        <f t="shared" si="20"/>
        <v>0</v>
      </c>
      <c r="G55" s="63">
        <f t="shared" si="21"/>
        <v>0</v>
      </c>
      <c r="H55" s="63">
        <f t="shared" si="22"/>
        <v>0</v>
      </c>
      <c r="I55" s="63">
        <f t="shared" si="23"/>
        <v>0</v>
      </c>
      <c r="J55" s="63">
        <f t="shared" si="24"/>
        <v>0</v>
      </c>
      <c r="K55" s="63">
        <f t="shared" si="25"/>
        <v>0</v>
      </c>
      <c r="L55" s="63">
        <f t="shared" si="26"/>
        <v>0</v>
      </c>
      <c r="M55" s="63">
        <f t="shared" si="27"/>
        <v>0</v>
      </c>
      <c r="N55" s="63">
        <f t="shared" si="28"/>
        <v>0</v>
      </c>
      <c r="O55" s="63">
        <f t="shared" si="29"/>
        <v>0</v>
      </c>
      <c r="P55" s="63">
        <f t="shared" si="30"/>
        <v>0</v>
      </c>
      <c r="Q55" s="70">
        <f t="shared" si="17"/>
        <v>0</v>
      </c>
      <c r="R55" s="44"/>
      <c r="S55" s="44"/>
      <c r="T55" s="44"/>
      <c r="U55" s="44"/>
      <c r="V55" s="44"/>
      <c r="W55" s="44"/>
      <c r="X55" s="44"/>
      <c r="Y55" s="44"/>
      <c r="Z55" s="44"/>
    </row>
    <row r="56" spans="1:26" ht="12.75" customHeight="1">
      <c r="A56" s="44"/>
      <c r="B56" s="221">
        <f t="shared" si="18"/>
        <v>0</v>
      </c>
      <c r="C56" s="222"/>
      <c r="D56" s="223"/>
      <c r="E56" s="63">
        <f t="shared" si="19"/>
        <v>0</v>
      </c>
      <c r="F56" s="63">
        <f t="shared" si="20"/>
        <v>0</v>
      </c>
      <c r="G56" s="63">
        <f t="shared" si="21"/>
        <v>0</v>
      </c>
      <c r="H56" s="63">
        <f t="shared" si="22"/>
        <v>0</v>
      </c>
      <c r="I56" s="63">
        <f t="shared" si="23"/>
        <v>0</v>
      </c>
      <c r="J56" s="63">
        <f t="shared" si="24"/>
        <v>0</v>
      </c>
      <c r="K56" s="63">
        <f t="shared" si="25"/>
        <v>0</v>
      </c>
      <c r="L56" s="63">
        <f t="shared" si="26"/>
        <v>0</v>
      </c>
      <c r="M56" s="63">
        <f t="shared" si="27"/>
        <v>0</v>
      </c>
      <c r="N56" s="63">
        <f t="shared" si="28"/>
        <v>0</v>
      </c>
      <c r="O56" s="63">
        <f t="shared" si="29"/>
        <v>0</v>
      </c>
      <c r="P56" s="63">
        <f t="shared" si="30"/>
        <v>0</v>
      </c>
      <c r="Q56" s="70">
        <f t="shared" si="17"/>
        <v>0</v>
      </c>
      <c r="R56" s="44"/>
      <c r="S56" s="44"/>
      <c r="T56" s="44"/>
      <c r="U56" s="44"/>
      <c r="V56" s="44"/>
      <c r="W56" s="44"/>
      <c r="X56" s="44"/>
      <c r="Y56" s="44"/>
      <c r="Z56" s="44"/>
    </row>
    <row r="57" spans="1:26" ht="12.75" customHeight="1">
      <c r="A57" s="44"/>
      <c r="B57" s="221">
        <f t="shared" si="18"/>
        <v>0</v>
      </c>
      <c r="C57" s="222"/>
      <c r="D57" s="223"/>
      <c r="E57" s="63">
        <f t="shared" si="19"/>
        <v>0</v>
      </c>
      <c r="F57" s="63">
        <f t="shared" si="20"/>
        <v>0</v>
      </c>
      <c r="G57" s="63">
        <f t="shared" si="21"/>
        <v>0</v>
      </c>
      <c r="H57" s="63">
        <f t="shared" si="22"/>
        <v>0</v>
      </c>
      <c r="I57" s="63">
        <f t="shared" si="23"/>
        <v>0</v>
      </c>
      <c r="J57" s="63">
        <f t="shared" si="24"/>
        <v>0</v>
      </c>
      <c r="K57" s="63">
        <f t="shared" si="25"/>
        <v>0</v>
      </c>
      <c r="L57" s="63">
        <f t="shared" si="26"/>
        <v>0</v>
      </c>
      <c r="M57" s="63">
        <f t="shared" si="27"/>
        <v>0</v>
      </c>
      <c r="N57" s="63">
        <f t="shared" si="28"/>
        <v>0</v>
      </c>
      <c r="O57" s="63">
        <f t="shared" si="29"/>
        <v>0</v>
      </c>
      <c r="P57" s="63">
        <f t="shared" si="30"/>
        <v>0</v>
      </c>
      <c r="Q57" s="70">
        <f t="shared" si="17"/>
        <v>0</v>
      </c>
      <c r="R57" s="44"/>
      <c r="S57" s="44"/>
      <c r="T57" s="44"/>
      <c r="U57" s="44"/>
      <c r="V57" s="44"/>
      <c r="W57" s="44"/>
      <c r="X57" s="44"/>
      <c r="Y57" s="44"/>
      <c r="Z57" s="44"/>
    </row>
    <row r="58" spans="1:26" ht="12.75" customHeight="1">
      <c r="A58" s="44"/>
      <c r="B58" s="221">
        <f t="shared" si="18"/>
        <v>0</v>
      </c>
      <c r="C58" s="222"/>
      <c r="D58" s="223"/>
      <c r="E58" s="63">
        <f t="shared" si="19"/>
        <v>0</v>
      </c>
      <c r="F58" s="63">
        <f t="shared" si="20"/>
        <v>0</v>
      </c>
      <c r="G58" s="63">
        <f t="shared" si="21"/>
        <v>0</v>
      </c>
      <c r="H58" s="63">
        <f t="shared" si="22"/>
        <v>0</v>
      </c>
      <c r="I58" s="63">
        <f t="shared" si="23"/>
        <v>0</v>
      </c>
      <c r="J58" s="63">
        <f t="shared" si="24"/>
        <v>0</v>
      </c>
      <c r="K58" s="63">
        <f t="shared" si="25"/>
        <v>0</v>
      </c>
      <c r="L58" s="63">
        <f t="shared" si="26"/>
        <v>0</v>
      </c>
      <c r="M58" s="63">
        <f t="shared" si="27"/>
        <v>0</v>
      </c>
      <c r="N58" s="63">
        <f t="shared" si="28"/>
        <v>0</v>
      </c>
      <c r="O58" s="63">
        <f t="shared" si="29"/>
        <v>0</v>
      </c>
      <c r="P58" s="63">
        <f t="shared" si="30"/>
        <v>0</v>
      </c>
      <c r="Q58" s="70">
        <f t="shared" si="17"/>
        <v>0</v>
      </c>
      <c r="R58" s="44"/>
      <c r="S58" s="44"/>
      <c r="T58" s="44"/>
      <c r="U58" s="44"/>
      <c r="V58" s="44"/>
      <c r="W58" s="44"/>
      <c r="X58" s="44"/>
      <c r="Y58" s="44"/>
      <c r="Z58" s="44"/>
    </row>
    <row r="59" spans="1:26" ht="12.75" customHeight="1">
      <c r="A59" s="44"/>
      <c r="B59" s="221">
        <f t="shared" si="18"/>
        <v>0</v>
      </c>
      <c r="C59" s="222"/>
      <c r="D59" s="223"/>
      <c r="E59" s="63">
        <f t="shared" si="19"/>
        <v>0</v>
      </c>
      <c r="F59" s="63">
        <f t="shared" si="20"/>
        <v>0</v>
      </c>
      <c r="G59" s="63">
        <f t="shared" si="21"/>
        <v>0</v>
      </c>
      <c r="H59" s="63">
        <f t="shared" si="22"/>
        <v>0</v>
      </c>
      <c r="I59" s="63">
        <f t="shared" si="23"/>
        <v>0</v>
      </c>
      <c r="J59" s="63">
        <f t="shared" si="24"/>
        <v>0</v>
      </c>
      <c r="K59" s="63">
        <f t="shared" si="25"/>
        <v>0</v>
      </c>
      <c r="L59" s="63">
        <f t="shared" si="26"/>
        <v>0</v>
      </c>
      <c r="M59" s="63">
        <f t="shared" si="27"/>
        <v>0</v>
      </c>
      <c r="N59" s="63">
        <f t="shared" si="28"/>
        <v>0</v>
      </c>
      <c r="O59" s="63">
        <f t="shared" si="29"/>
        <v>0</v>
      </c>
      <c r="P59" s="63">
        <f t="shared" si="30"/>
        <v>0</v>
      </c>
      <c r="Q59" s="71">
        <f t="shared" si="17"/>
        <v>0</v>
      </c>
      <c r="R59" s="44"/>
      <c r="S59" s="44"/>
      <c r="T59" s="44"/>
      <c r="U59" s="44"/>
      <c r="V59" s="44"/>
      <c r="W59" s="44"/>
      <c r="X59" s="44"/>
      <c r="Y59" s="44"/>
      <c r="Z59" s="44"/>
    </row>
    <row r="60" spans="1:26" ht="12.75" customHeight="1">
      <c r="A60" s="44"/>
      <c r="B60" s="221">
        <f t="shared" si="18"/>
        <v>0</v>
      </c>
      <c r="C60" s="222"/>
      <c r="D60" s="223"/>
      <c r="E60" s="63">
        <f t="shared" si="19"/>
        <v>0</v>
      </c>
      <c r="F60" s="63">
        <f t="shared" si="20"/>
        <v>0</v>
      </c>
      <c r="G60" s="63">
        <f t="shared" si="21"/>
        <v>0</v>
      </c>
      <c r="H60" s="63">
        <f t="shared" si="22"/>
        <v>0</v>
      </c>
      <c r="I60" s="63">
        <f t="shared" si="23"/>
        <v>0</v>
      </c>
      <c r="J60" s="63">
        <f t="shared" si="24"/>
        <v>0</v>
      </c>
      <c r="K60" s="63">
        <f t="shared" si="25"/>
        <v>0</v>
      </c>
      <c r="L60" s="63">
        <f t="shared" si="26"/>
        <v>0</v>
      </c>
      <c r="M60" s="63">
        <f t="shared" si="27"/>
        <v>0</v>
      </c>
      <c r="N60" s="63">
        <f t="shared" si="28"/>
        <v>0</v>
      </c>
      <c r="O60" s="63">
        <f t="shared" si="29"/>
        <v>0</v>
      </c>
      <c r="P60" s="63">
        <f t="shared" si="30"/>
        <v>0</v>
      </c>
      <c r="Q60" s="80">
        <f t="shared" si="17"/>
        <v>0</v>
      </c>
      <c r="R60" s="44"/>
      <c r="S60" s="44"/>
      <c r="T60" s="44"/>
      <c r="U60" s="44"/>
      <c r="V60" s="44"/>
      <c r="W60" s="44"/>
      <c r="X60" s="44"/>
      <c r="Y60" s="44"/>
      <c r="Z60" s="44"/>
    </row>
    <row r="61" spans="1:26" ht="12.75" customHeight="1">
      <c r="A61" s="44"/>
      <c r="B61" s="241" t="s">
        <v>94</v>
      </c>
      <c r="C61" s="242"/>
      <c r="D61" s="243"/>
      <c r="E61" s="66">
        <f t="shared" ref="E61:P61" si="31">SUM(E54:E60)</f>
        <v>0</v>
      </c>
      <c r="F61" s="66">
        <f t="shared" si="31"/>
        <v>0</v>
      </c>
      <c r="G61" s="66">
        <f t="shared" si="31"/>
        <v>0</v>
      </c>
      <c r="H61" s="66">
        <f t="shared" si="31"/>
        <v>0</v>
      </c>
      <c r="I61" s="66">
        <f t="shared" si="31"/>
        <v>0</v>
      </c>
      <c r="J61" s="66">
        <f t="shared" si="31"/>
        <v>0</v>
      </c>
      <c r="K61" s="66">
        <f t="shared" si="31"/>
        <v>0</v>
      </c>
      <c r="L61" s="66">
        <f t="shared" si="31"/>
        <v>0</v>
      </c>
      <c r="M61" s="66">
        <f t="shared" si="31"/>
        <v>0</v>
      </c>
      <c r="N61" s="66">
        <f t="shared" si="31"/>
        <v>0</v>
      </c>
      <c r="O61" s="66">
        <f t="shared" si="31"/>
        <v>0</v>
      </c>
      <c r="P61" s="66">
        <f t="shared" si="31"/>
        <v>0</v>
      </c>
      <c r="Q61" s="70"/>
      <c r="R61" s="44"/>
      <c r="S61" s="44"/>
      <c r="T61" s="44"/>
      <c r="U61" s="44"/>
      <c r="V61" s="44"/>
      <c r="W61" s="44"/>
      <c r="X61" s="44"/>
      <c r="Y61" s="44"/>
      <c r="Z61" s="44"/>
    </row>
    <row r="62" spans="1:26" ht="12.75" customHeight="1">
      <c r="A62" s="44"/>
      <c r="B62" s="57"/>
      <c r="C62" s="57"/>
      <c r="D62" s="57"/>
      <c r="E62" s="31"/>
      <c r="F62" s="31"/>
      <c r="G62" s="31"/>
      <c r="H62" s="31"/>
      <c r="I62" s="31"/>
      <c r="J62" s="31"/>
      <c r="K62" s="31"/>
      <c r="L62" s="31"/>
      <c r="M62" s="31"/>
      <c r="N62" s="31"/>
      <c r="O62" s="31"/>
      <c r="P62" s="31"/>
      <c r="Q62" s="44"/>
      <c r="R62" s="44"/>
      <c r="S62" s="44"/>
      <c r="T62" s="44"/>
      <c r="U62" s="44"/>
      <c r="V62" s="44"/>
      <c r="W62" s="44"/>
      <c r="X62" s="44"/>
      <c r="Y62" s="44"/>
      <c r="Z62" s="44"/>
    </row>
    <row r="63" spans="1:26" ht="12.75" customHeight="1">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spans="1:26" ht="12.75" customHeight="1">
      <c r="A64" s="44"/>
      <c r="B64" s="234" t="s">
        <v>51</v>
      </c>
      <c r="C64" s="235"/>
      <c r="D64" s="236"/>
      <c r="E64" s="77" t="s">
        <v>52</v>
      </c>
      <c r="F64" s="77" t="s">
        <v>53</v>
      </c>
      <c r="G64" s="77" t="s">
        <v>54</v>
      </c>
      <c r="H64" s="77" t="s">
        <v>55</v>
      </c>
      <c r="I64" s="77" t="s">
        <v>56</v>
      </c>
      <c r="J64" s="77" t="s">
        <v>57</v>
      </c>
      <c r="K64" s="77" t="s">
        <v>58</v>
      </c>
      <c r="L64" s="77" t="s">
        <v>59</v>
      </c>
      <c r="M64" s="77" t="s">
        <v>60</v>
      </c>
      <c r="N64" s="77" t="s">
        <v>61</v>
      </c>
      <c r="O64" s="77" t="s">
        <v>62</v>
      </c>
      <c r="P64" s="77" t="s">
        <v>63</v>
      </c>
      <c r="Q64" s="57"/>
      <c r="R64" s="44"/>
      <c r="S64" s="44"/>
      <c r="T64" s="44"/>
      <c r="U64" s="44"/>
      <c r="V64" s="44"/>
      <c r="W64" s="44"/>
      <c r="X64" s="44"/>
      <c r="Y64" s="44"/>
      <c r="Z64" s="44"/>
    </row>
    <row r="65" spans="1:26" ht="12.75" customHeight="1">
      <c r="A65" s="44"/>
      <c r="B65" s="51" t="s">
        <v>88</v>
      </c>
      <c r="C65" s="52" t="s">
        <v>95</v>
      </c>
      <c r="D65" s="52" t="s">
        <v>90</v>
      </c>
      <c r="E65" s="245" t="s">
        <v>98</v>
      </c>
      <c r="F65" s="227"/>
      <c r="G65" s="227"/>
      <c r="H65" s="227"/>
      <c r="I65" s="227"/>
      <c r="J65" s="227"/>
      <c r="K65" s="227"/>
      <c r="L65" s="227"/>
      <c r="M65" s="227"/>
      <c r="N65" s="227"/>
      <c r="O65" s="227"/>
      <c r="P65" s="228"/>
      <c r="Q65" s="57"/>
      <c r="R65" s="44"/>
      <c r="S65" s="44"/>
      <c r="T65" s="44"/>
      <c r="U65" s="44"/>
      <c r="V65" s="44"/>
      <c r="W65" s="44"/>
      <c r="X65" s="44"/>
      <c r="Y65" s="44"/>
      <c r="Z65" s="44"/>
    </row>
    <row r="66" spans="1:26" ht="12.75" customHeight="1">
      <c r="A66" s="44"/>
      <c r="B66" s="54"/>
      <c r="C66" s="56"/>
      <c r="D66" s="58"/>
      <c r="E66" s="54"/>
      <c r="F66" s="54"/>
      <c r="G66" s="54"/>
      <c r="H66" s="54"/>
      <c r="I66" s="54"/>
      <c r="J66" s="54"/>
      <c r="K66" s="54"/>
      <c r="L66" s="54"/>
      <c r="M66" s="54"/>
      <c r="N66" s="54"/>
      <c r="O66" s="54"/>
      <c r="P66" s="54"/>
      <c r="Q66" s="57"/>
      <c r="R66" s="44"/>
      <c r="S66" s="44"/>
      <c r="T66" s="44"/>
      <c r="U66" s="44"/>
      <c r="V66" s="44"/>
      <c r="W66" s="44"/>
      <c r="X66" s="44"/>
      <c r="Y66" s="44"/>
      <c r="Z66" s="44"/>
    </row>
    <row r="67" spans="1:26" ht="12.75" customHeight="1">
      <c r="A67" s="44"/>
      <c r="B67" s="54"/>
      <c r="C67" s="56"/>
      <c r="D67" s="58"/>
      <c r="E67" s="54"/>
      <c r="F67" s="54"/>
      <c r="G67" s="54"/>
      <c r="H67" s="54"/>
      <c r="I67" s="54"/>
      <c r="J67" s="54"/>
      <c r="K67" s="54"/>
      <c r="L67" s="54"/>
      <c r="M67" s="54"/>
      <c r="N67" s="54"/>
      <c r="O67" s="54"/>
      <c r="P67" s="54"/>
      <c r="Q67" s="57"/>
      <c r="R67" s="44"/>
      <c r="S67" s="44"/>
      <c r="T67" s="44"/>
      <c r="U67" s="44"/>
      <c r="V67" s="44"/>
      <c r="W67" s="44"/>
      <c r="X67" s="44"/>
      <c r="Y67" s="44"/>
      <c r="Z67" s="44"/>
    </row>
    <row r="68" spans="1:26" ht="12.75" customHeight="1">
      <c r="A68" s="44"/>
      <c r="B68" s="54"/>
      <c r="C68" s="56"/>
      <c r="D68" s="58"/>
      <c r="E68" s="54"/>
      <c r="F68" s="54"/>
      <c r="G68" s="54"/>
      <c r="H68" s="54"/>
      <c r="I68" s="54"/>
      <c r="J68" s="54"/>
      <c r="K68" s="54"/>
      <c r="L68" s="54"/>
      <c r="M68" s="54"/>
      <c r="N68" s="54"/>
      <c r="O68" s="54"/>
      <c r="P68" s="54"/>
      <c r="Q68" s="57"/>
      <c r="R68" s="44"/>
      <c r="S68" s="44"/>
      <c r="T68" s="44"/>
      <c r="U68" s="44"/>
      <c r="V68" s="44"/>
      <c r="W68" s="44"/>
      <c r="X68" s="44"/>
      <c r="Y68" s="44"/>
      <c r="Z68" s="44"/>
    </row>
    <row r="69" spans="1:26" ht="12.75" customHeight="1">
      <c r="A69" s="44"/>
      <c r="B69" s="54"/>
      <c r="C69" s="56"/>
      <c r="D69" s="58"/>
      <c r="E69" s="54"/>
      <c r="F69" s="54"/>
      <c r="G69" s="54"/>
      <c r="H69" s="54"/>
      <c r="I69" s="54"/>
      <c r="J69" s="54"/>
      <c r="K69" s="54"/>
      <c r="L69" s="54"/>
      <c r="M69" s="54"/>
      <c r="N69" s="54"/>
      <c r="O69" s="54"/>
      <c r="P69" s="54"/>
      <c r="Q69" s="57"/>
      <c r="R69" s="44"/>
      <c r="S69" s="44"/>
      <c r="T69" s="44"/>
      <c r="U69" s="44"/>
      <c r="V69" s="44"/>
      <c r="W69" s="44"/>
      <c r="X69" s="44"/>
      <c r="Y69" s="44"/>
      <c r="Z69" s="44"/>
    </row>
    <row r="70" spans="1:26" ht="12.75" customHeight="1">
      <c r="A70" s="44"/>
      <c r="B70" s="54"/>
      <c r="C70" s="56"/>
      <c r="D70" s="58"/>
      <c r="E70" s="54"/>
      <c r="F70" s="54"/>
      <c r="G70" s="54"/>
      <c r="H70" s="54"/>
      <c r="I70" s="54"/>
      <c r="J70" s="54"/>
      <c r="K70" s="54"/>
      <c r="L70" s="54"/>
      <c r="M70" s="54"/>
      <c r="N70" s="54"/>
      <c r="O70" s="54"/>
      <c r="P70" s="54"/>
      <c r="Q70" s="57"/>
      <c r="R70" s="44"/>
      <c r="S70" s="44"/>
      <c r="T70" s="44"/>
      <c r="U70" s="44"/>
      <c r="V70" s="44"/>
      <c r="W70" s="44"/>
      <c r="X70" s="44"/>
      <c r="Y70" s="44"/>
      <c r="Z70" s="44"/>
    </row>
    <row r="71" spans="1:26" ht="12.75" customHeight="1">
      <c r="A71" s="44"/>
      <c r="B71" s="54"/>
      <c r="C71" s="56"/>
      <c r="D71" s="58"/>
      <c r="E71" s="54"/>
      <c r="F71" s="54"/>
      <c r="G71" s="54"/>
      <c r="H71" s="54"/>
      <c r="I71" s="54"/>
      <c r="J71" s="54"/>
      <c r="K71" s="54"/>
      <c r="L71" s="54"/>
      <c r="M71" s="54"/>
      <c r="N71" s="54"/>
      <c r="O71" s="54"/>
      <c r="P71" s="54"/>
      <c r="Q71" s="57"/>
      <c r="R71" s="44"/>
      <c r="S71" s="44"/>
      <c r="T71" s="44"/>
      <c r="U71" s="44"/>
      <c r="V71" s="44"/>
      <c r="W71" s="44"/>
      <c r="X71" s="44"/>
      <c r="Y71" s="44"/>
      <c r="Z71" s="44"/>
    </row>
    <row r="72" spans="1:26" ht="12.75" customHeight="1">
      <c r="A72" s="44"/>
      <c r="B72" s="54"/>
      <c r="C72" s="56"/>
      <c r="D72" s="58"/>
      <c r="E72" s="54"/>
      <c r="F72" s="54"/>
      <c r="G72" s="54"/>
      <c r="H72" s="54"/>
      <c r="I72" s="54"/>
      <c r="J72" s="54"/>
      <c r="K72" s="54"/>
      <c r="L72" s="54"/>
      <c r="M72" s="54"/>
      <c r="N72" s="54"/>
      <c r="O72" s="54"/>
      <c r="P72" s="54"/>
      <c r="Q72" s="57"/>
      <c r="R72" s="44"/>
      <c r="S72" s="44"/>
      <c r="T72" s="44"/>
      <c r="U72" s="44"/>
      <c r="V72" s="44"/>
      <c r="W72" s="44"/>
      <c r="X72" s="44"/>
      <c r="Y72" s="44"/>
      <c r="Z72" s="44"/>
    </row>
    <row r="73" spans="1:26" ht="12.75" customHeight="1">
      <c r="A73" s="44"/>
      <c r="B73" s="244" t="s">
        <v>87</v>
      </c>
      <c r="C73" s="235"/>
      <c r="D73" s="236"/>
      <c r="E73" s="81">
        <f t="shared" ref="E73:P73" si="32">SUM(E66:E72)</f>
        <v>0</v>
      </c>
      <c r="F73" s="82">
        <f t="shared" si="32"/>
        <v>0</v>
      </c>
      <c r="G73" s="83">
        <f t="shared" si="32"/>
        <v>0</v>
      </c>
      <c r="H73" s="81">
        <f t="shared" si="32"/>
        <v>0</v>
      </c>
      <c r="I73" s="82">
        <f t="shared" si="32"/>
        <v>0</v>
      </c>
      <c r="J73" s="83">
        <f t="shared" si="32"/>
        <v>0</v>
      </c>
      <c r="K73" s="81">
        <f t="shared" si="32"/>
        <v>0</v>
      </c>
      <c r="L73" s="82">
        <f t="shared" si="32"/>
        <v>0</v>
      </c>
      <c r="M73" s="83">
        <f t="shared" si="32"/>
        <v>0</v>
      </c>
      <c r="N73" s="81">
        <f t="shared" si="32"/>
        <v>0</v>
      </c>
      <c r="O73" s="82">
        <f t="shared" si="32"/>
        <v>0</v>
      </c>
      <c r="P73" s="83">
        <f t="shared" si="32"/>
        <v>0</v>
      </c>
      <c r="Q73" s="57"/>
      <c r="R73" s="44"/>
      <c r="S73" s="44"/>
      <c r="T73" s="44"/>
      <c r="U73" s="44"/>
      <c r="V73" s="44"/>
      <c r="W73" s="44"/>
      <c r="X73" s="44"/>
      <c r="Y73" s="44"/>
      <c r="Z73" s="44"/>
    </row>
    <row r="74" spans="1:26" ht="12.75" customHeight="1">
      <c r="A74" s="44"/>
      <c r="B74" s="84"/>
      <c r="C74" s="84"/>
      <c r="D74" s="84"/>
      <c r="E74" s="84"/>
      <c r="F74" s="84"/>
      <c r="G74" s="84"/>
      <c r="H74" s="84"/>
      <c r="I74" s="84"/>
      <c r="J74" s="84"/>
      <c r="K74" s="84"/>
      <c r="L74" s="84"/>
      <c r="M74" s="84"/>
      <c r="N74" s="84"/>
      <c r="O74" s="84"/>
      <c r="P74" s="84"/>
      <c r="Q74" s="44"/>
      <c r="R74" s="44"/>
      <c r="S74" s="44"/>
      <c r="T74" s="44"/>
      <c r="U74" s="44"/>
      <c r="V74" s="44"/>
      <c r="W74" s="44"/>
      <c r="X74" s="44"/>
      <c r="Y74" s="44"/>
      <c r="Z74" s="44"/>
    </row>
    <row r="75" spans="1:26" ht="12.75" customHeight="1">
      <c r="A75" s="44"/>
      <c r="B75" s="57"/>
      <c r="C75" s="44"/>
      <c r="D75" s="44"/>
      <c r="E75" s="77" t="s">
        <v>52</v>
      </c>
      <c r="F75" s="77" t="s">
        <v>53</v>
      </c>
      <c r="G75" s="77" t="s">
        <v>54</v>
      </c>
      <c r="H75" s="77" t="s">
        <v>55</v>
      </c>
      <c r="I75" s="77" t="s">
        <v>56</v>
      </c>
      <c r="J75" s="77" t="s">
        <v>57</v>
      </c>
      <c r="K75" s="77" t="s">
        <v>58</v>
      </c>
      <c r="L75" s="77" t="s">
        <v>59</v>
      </c>
      <c r="M75" s="77" t="s">
        <v>60</v>
      </c>
      <c r="N75" s="77" t="s">
        <v>61</v>
      </c>
      <c r="O75" s="77" t="s">
        <v>62</v>
      </c>
      <c r="P75" s="77" t="s">
        <v>63</v>
      </c>
      <c r="Q75" s="61" t="s">
        <v>92</v>
      </c>
      <c r="R75" s="44"/>
      <c r="S75" s="44"/>
      <c r="T75" s="44"/>
      <c r="U75" s="44"/>
      <c r="V75" s="44"/>
      <c r="W75" s="44"/>
      <c r="X75" s="44"/>
      <c r="Y75" s="44"/>
      <c r="Z75" s="44"/>
    </row>
    <row r="76" spans="1:26" ht="12.75" customHeight="1">
      <c r="A76" s="44"/>
      <c r="B76" s="226" t="str">
        <f>(B65)</f>
        <v>نوع الوظيفة</v>
      </c>
      <c r="C76" s="227"/>
      <c r="D76" s="228"/>
      <c r="E76" s="237" t="s">
        <v>99</v>
      </c>
      <c r="F76" s="227"/>
      <c r="G76" s="227"/>
      <c r="H76" s="227"/>
      <c r="I76" s="227"/>
      <c r="J76" s="227"/>
      <c r="K76" s="227"/>
      <c r="L76" s="227"/>
      <c r="M76" s="227"/>
      <c r="N76" s="227"/>
      <c r="O76" s="227"/>
      <c r="P76" s="228"/>
      <c r="Q76" s="31">
        <f t="shared" ref="Q76:Q83" si="33">SUM(E77:P77)</f>
        <v>0</v>
      </c>
      <c r="R76" s="44"/>
      <c r="S76" s="44"/>
      <c r="T76" s="44"/>
      <c r="U76" s="44"/>
      <c r="V76" s="44"/>
      <c r="W76" s="44"/>
      <c r="X76" s="44"/>
      <c r="Y76" s="44"/>
      <c r="Z76" s="44"/>
    </row>
    <row r="77" spans="1:26" ht="12.75" customHeight="1">
      <c r="A77" s="44"/>
      <c r="B77" s="221">
        <f t="shared" ref="B77:B83" si="34">B66</f>
        <v>0</v>
      </c>
      <c r="C77" s="222"/>
      <c r="D77" s="223"/>
      <c r="E77" s="63">
        <f t="shared" ref="E77:E83" si="35">(C66+D66)*E66</f>
        <v>0</v>
      </c>
      <c r="F77" s="63">
        <f t="shared" ref="F77:F83" si="36">(C66+D66)*(F66)</f>
        <v>0</v>
      </c>
      <c r="G77" s="63">
        <f t="shared" ref="G77:G83" si="37">(C66+D66)*(G66)</f>
        <v>0</v>
      </c>
      <c r="H77" s="63">
        <f t="shared" ref="H77:H83" si="38">(C66+D66)*H66</f>
        <v>0</v>
      </c>
      <c r="I77" s="63">
        <f t="shared" ref="I77:I83" si="39">(C66+D66)*I66</f>
        <v>0</v>
      </c>
      <c r="J77" s="63">
        <f t="shared" ref="J77:J83" si="40">(C66+D66)*J66</f>
        <v>0</v>
      </c>
      <c r="K77" s="63">
        <f t="shared" ref="K77:K83" si="41">(C66+D66)*K66</f>
        <v>0</v>
      </c>
      <c r="L77" s="63">
        <f t="shared" ref="L77:L83" si="42">(C66+D66)*L66</f>
        <v>0</v>
      </c>
      <c r="M77" s="63">
        <f t="shared" ref="M77:M83" si="43">(C66+D66)*M66</f>
        <v>0</v>
      </c>
      <c r="N77" s="63">
        <f t="shared" ref="N77:N83" si="44">(C66+D66)*N66</f>
        <v>0</v>
      </c>
      <c r="O77" s="63">
        <f t="shared" ref="O77:O83" si="45">(C66+D66)*O66</f>
        <v>0</v>
      </c>
      <c r="P77" s="63">
        <f t="shared" ref="P77:P83" si="46">(C66+D66)*P66</f>
        <v>0</v>
      </c>
      <c r="Q77" s="31">
        <f t="shared" si="33"/>
        <v>0</v>
      </c>
      <c r="R77" s="44"/>
      <c r="S77" s="44"/>
      <c r="T77" s="44"/>
      <c r="U77" s="44"/>
      <c r="V77" s="44"/>
      <c r="W77" s="44"/>
      <c r="X77" s="44"/>
      <c r="Y77" s="44"/>
      <c r="Z77" s="44"/>
    </row>
    <row r="78" spans="1:26" ht="12.75" customHeight="1">
      <c r="A78" s="44"/>
      <c r="B78" s="221">
        <f t="shared" si="34"/>
        <v>0</v>
      </c>
      <c r="C78" s="222"/>
      <c r="D78" s="223"/>
      <c r="E78" s="63">
        <f t="shared" si="35"/>
        <v>0</v>
      </c>
      <c r="F78" s="63">
        <f t="shared" si="36"/>
        <v>0</v>
      </c>
      <c r="G78" s="63">
        <f t="shared" si="37"/>
        <v>0</v>
      </c>
      <c r="H78" s="63">
        <f t="shared" si="38"/>
        <v>0</v>
      </c>
      <c r="I78" s="63">
        <f t="shared" si="39"/>
        <v>0</v>
      </c>
      <c r="J78" s="63">
        <f t="shared" si="40"/>
        <v>0</v>
      </c>
      <c r="K78" s="63">
        <f t="shared" si="41"/>
        <v>0</v>
      </c>
      <c r="L78" s="63">
        <f t="shared" si="42"/>
        <v>0</v>
      </c>
      <c r="M78" s="63">
        <f t="shared" si="43"/>
        <v>0</v>
      </c>
      <c r="N78" s="63">
        <f t="shared" si="44"/>
        <v>0</v>
      </c>
      <c r="O78" s="63">
        <f t="shared" si="45"/>
        <v>0</v>
      </c>
      <c r="P78" s="63">
        <f t="shared" si="46"/>
        <v>0</v>
      </c>
      <c r="Q78" s="31">
        <f t="shared" si="33"/>
        <v>0</v>
      </c>
      <c r="R78" s="44"/>
      <c r="S78" s="44"/>
      <c r="T78" s="44"/>
      <c r="U78" s="44"/>
      <c r="V78" s="44"/>
      <c r="W78" s="44"/>
      <c r="X78" s="44"/>
      <c r="Y78" s="44"/>
      <c r="Z78" s="44"/>
    </row>
    <row r="79" spans="1:26" ht="12.75" customHeight="1">
      <c r="A79" s="44"/>
      <c r="B79" s="221">
        <f t="shared" si="34"/>
        <v>0</v>
      </c>
      <c r="C79" s="222"/>
      <c r="D79" s="223"/>
      <c r="E79" s="63">
        <f t="shared" si="35"/>
        <v>0</v>
      </c>
      <c r="F79" s="63">
        <f t="shared" si="36"/>
        <v>0</v>
      </c>
      <c r="G79" s="63">
        <f t="shared" si="37"/>
        <v>0</v>
      </c>
      <c r="H79" s="63">
        <f t="shared" si="38"/>
        <v>0</v>
      </c>
      <c r="I79" s="63">
        <f t="shared" si="39"/>
        <v>0</v>
      </c>
      <c r="J79" s="63">
        <f t="shared" si="40"/>
        <v>0</v>
      </c>
      <c r="K79" s="63">
        <f t="shared" si="41"/>
        <v>0</v>
      </c>
      <c r="L79" s="63">
        <f t="shared" si="42"/>
        <v>0</v>
      </c>
      <c r="M79" s="63">
        <f t="shared" si="43"/>
        <v>0</v>
      </c>
      <c r="N79" s="63">
        <f t="shared" si="44"/>
        <v>0</v>
      </c>
      <c r="O79" s="63">
        <f t="shared" si="45"/>
        <v>0</v>
      </c>
      <c r="P79" s="63">
        <f t="shared" si="46"/>
        <v>0</v>
      </c>
      <c r="Q79" s="31">
        <f t="shared" si="33"/>
        <v>0</v>
      </c>
      <c r="R79" s="44"/>
      <c r="S79" s="44"/>
      <c r="T79" s="44"/>
      <c r="U79" s="44"/>
      <c r="V79" s="44"/>
      <c r="W79" s="44"/>
      <c r="X79" s="44"/>
      <c r="Y79" s="44"/>
      <c r="Z79" s="44"/>
    </row>
    <row r="80" spans="1:26" ht="12.75" customHeight="1">
      <c r="A80" s="44"/>
      <c r="B80" s="221">
        <f t="shared" si="34"/>
        <v>0</v>
      </c>
      <c r="C80" s="222"/>
      <c r="D80" s="223"/>
      <c r="E80" s="63">
        <f t="shared" si="35"/>
        <v>0</v>
      </c>
      <c r="F80" s="63">
        <f t="shared" si="36"/>
        <v>0</v>
      </c>
      <c r="G80" s="63">
        <f t="shared" si="37"/>
        <v>0</v>
      </c>
      <c r="H80" s="63">
        <f t="shared" si="38"/>
        <v>0</v>
      </c>
      <c r="I80" s="63">
        <f t="shared" si="39"/>
        <v>0</v>
      </c>
      <c r="J80" s="63">
        <f t="shared" si="40"/>
        <v>0</v>
      </c>
      <c r="K80" s="63">
        <f t="shared" si="41"/>
        <v>0</v>
      </c>
      <c r="L80" s="63">
        <f t="shared" si="42"/>
        <v>0</v>
      </c>
      <c r="M80" s="63">
        <f t="shared" si="43"/>
        <v>0</v>
      </c>
      <c r="N80" s="63">
        <f t="shared" si="44"/>
        <v>0</v>
      </c>
      <c r="O80" s="63">
        <f t="shared" si="45"/>
        <v>0</v>
      </c>
      <c r="P80" s="63">
        <f t="shared" si="46"/>
        <v>0</v>
      </c>
      <c r="Q80" s="31">
        <f t="shared" si="33"/>
        <v>0</v>
      </c>
      <c r="R80" s="44"/>
      <c r="S80" s="44"/>
      <c r="T80" s="44"/>
      <c r="U80" s="44"/>
      <c r="V80" s="44"/>
      <c r="W80" s="44"/>
      <c r="X80" s="44"/>
      <c r="Y80" s="44"/>
      <c r="Z80" s="44"/>
    </row>
    <row r="81" spans="1:26" ht="12.75" customHeight="1">
      <c r="A81" s="44"/>
      <c r="B81" s="221">
        <f t="shared" si="34"/>
        <v>0</v>
      </c>
      <c r="C81" s="222"/>
      <c r="D81" s="223"/>
      <c r="E81" s="63">
        <f t="shared" si="35"/>
        <v>0</v>
      </c>
      <c r="F81" s="63">
        <f t="shared" si="36"/>
        <v>0</v>
      </c>
      <c r="G81" s="63">
        <f t="shared" si="37"/>
        <v>0</v>
      </c>
      <c r="H81" s="63">
        <f t="shared" si="38"/>
        <v>0</v>
      </c>
      <c r="I81" s="63">
        <f t="shared" si="39"/>
        <v>0</v>
      </c>
      <c r="J81" s="63">
        <f t="shared" si="40"/>
        <v>0</v>
      </c>
      <c r="K81" s="63">
        <f t="shared" si="41"/>
        <v>0</v>
      </c>
      <c r="L81" s="63">
        <f t="shared" si="42"/>
        <v>0</v>
      </c>
      <c r="M81" s="63">
        <f t="shared" si="43"/>
        <v>0</v>
      </c>
      <c r="N81" s="63">
        <f t="shared" si="44"/>
        <v>0</v>
      </c>
      <c r="O81" s="63">
        <f t="shared" si="45"/>
        <v>0</v>
      </c>
      <c r="P81" s="63">
        <f t="shared" si="46"/>
        <v>0</v>
      </c>
      <c r="Q81" s="31">
        <f t="shared" si="33"/>
        <v>0</v>
      </c>
      <c r="R81" s="44"/>
      <c r="S81" s="44"/>
      <c r="T81" s="44"/>
      <c r="U81" s="44"/>
      <c r="V81" s="44"/>
      <c r="W81" s="44"/>
      <c r="X81" s="44"/>
      <c r="Y81" s="44"/>
      <c r="Z81" s="44"/>
    </row>
    <row r="82" spans="1:26" ht="12.75" customHeight="1">
      <c r="A82" s="44"/>
      <c r="B82" s="221">
        <f t="shared" si="34"/>
        <v>0</v>
      </c>
      <c r="C82" s="222"/>
      <c r="D82" s="223"/>
      <c r="E82" s="63">
        <f t="shared" si="35"/>
        <v>0</v>
      </c>
      <c r="F82" s="63">
        <f t="shared" si="36"/>
        <v>0</v>
      </c>
      <c r="G82" s="63">
        <f t="shared" si="37"/>
        <v>0</v>
      </c>
      <c r="H82" s="63">
        <f t="shared" si="38"/>
        <v>0</v>
      </c>
      <c r="I82" s="63">
        <f t="shared" si="39"/>
        <v>0</v>
      </c>
      <c r="J82" s="63">
        <f t="shared" si="40"/>
        <v>0</v>
      </c>
      <c r="K82" s="63">
        <f t="shared" si="41"/>
        <v>0</v>
      </c>
      <c r="L82" s="63">
        <f t="shared" si="42"/>
        <v>0</v>
      </c>
      <c r="M82" s="63">
        <f t="shared" si="43"/>
        <v>0</v>
      </c>
      <c r="N82" s="63">
        <f t="shared" si="44"/>
        <v>0</v>
      </c>
      <c r="O82" s="63">
        <f t="shared" si="45"/>
        <v>0</v>
      </c>
      <c r="P82" s="63">
        <f t="shared" si="46"/>
        <v>0</v>
      </c>
      <c r="Q82" s="31">
        <f t="shared" si="33"/>
        <v>0</v>
      </c>
      <c r="R82" s="44"/>
      <c r="S82" s="44"/>
      <c r="T82" s="44"/>
      <c r="U82" s="44"/>
      <c r="V82" s="44"/>
      <c r="W82" s="44"/>
      <c r="X82" s="44"/>
      <c r="Y82" s="44"/>
      <c r="Z82" s="44"/>
    </row>
    <row r="83" spans="1:26" ht="12.75" customHeight="1">
      <c r="A83" s="44"/>
      <c r="B83" s="221">
        <f t="shared" si="34"/>
        <v>0</v>
      </c>
      <c r="C83" s="222"/>
      <c r="D83" s="223"/>
      <c r="E83" s="63">
        <f t="shared" si="35"/>
        <v>0</v>
      </c>
      <c r="F83" s="63">
        <f t="shared" si="36"/>
        <v>0</v>
      </c>
      <c r="G83" s="63">
        <f t="shared" si="37"/>
        <v>0</v>
      </c>
      <c r="H83" s="63">
        <f t="shared" si="38"/>
        <v>0</v>
      </c>
      <c r="I83" s="63">
        <f t="shared" si="39"/>
        <v>0</v>
      </c>
      <c r="J83" s="63">
        <f t="shared" si="40"/>
        <v>0</v>
      </c>
      <c r="K83" s="63">
        <f t="shared" si="41"/>
        <v>0</v>
      </c>
      <c r="L83" s="63">
        <f t="shared" si="42"/>
        <v>0</v>
      </c>
      <c r="M83" s="63">
        <f t="shared" si="43"/>
        <v>0</v>
      </c>
      <c r="N83" s="63">
        <f t="shared" si="44"/>
        <v>0</v>
      </c>
      <c r="O83" s="63">
        <f t="shared" si="45"/>
        <v>0</v>
      </c>
      <c r="P83" s="63">
        <f t="shared" si="46"/>
        <v>0</v>
      </c>
      <c r="Q83" s="66">
        <f t="shared" si="33"/>
        <v>0</v>
      </c>
      <c r="R83" s="44"/>
      <c r="S83" s="44"/>
      <c r="T83" s="44"/>
      <c r="U83" s="44"/>
      <c r="V83" s="44"/>
      <c r="W83" s="44"/>
      <c r="X83" s="44"/>
      <c r="Y83" s="44"/>
      <c r="Z83" s="44"/>
    </row>
    <row r="84" spans="1:26" ht="12.75" customHeight="1">
      <c r="A84" s="44"/>
      <c r="B84" s="241" t="s">
        <v>94</v>
      </c>
      <c r="C84" s="242"/>
      <c r="D84" s="243"/>
      <c r="E84" s="85">
        <f t="shared" ref="E84:P84" si="47">SUM(E77:E83)</f>
        <v>0</v>
      </c>
      <c r="F84" s="86">
        <f t="shared" si="47"/>
        <v>0</v>
      </c>
      <c r="G84" s="85">
        <f t="shared" si="47"/>
        <v>0</v>
      </c>
      <c r="H84" s="85">
        <f t="shared" si="47"/>
        <v>0</v>
      </c>
      <c r="I84" s="85">
        <f t="shared" si="47"/>
        <v>0</v>
      </c>
      <c r="J84" s="85">
        <f t="shared" si="47"/>
        <v>0</v>
      </c>
      <c r="K84" s="85">
        <f t="shared" si="47"/>
        <v>0</v>
      </c>
      <c r="L84" s="85">
        <f t="shared" si="47"/>
        <v>0</v>
      </c>
      <c r="M84" s="85">
        <f t="shared" si="47"/>
        <v>0</v>
      </c>
      <c r="N84" s="85">
        <f t="shared" si="47"/>
        <v>0</v>
      </c>
      <c r="O84" s="85">
        <f t="shared" si="47"/>
        <v>0</v>
      </c>
      <c r="P84" s="85">
        <f t="shared" si="47"/>
        <v>0</v>
      </c>
      <c r="Q84" s="44"/>
      <c r="R84" s="44"/>
      <c r="S84" s="44"/>
      <c r="T84" s="44"/>
      <c r="U84" s="44"/>
      <c r="V84" s="44"/>
      <c r="W84" s="44"/>
      <c r="X84" s="44"/>
      <c r="Y84" s="44"/>
      <c r="Z84" s="44"/>
    </row>
    <row r="85" spans="1:26" ht="12.75" customHeight="1">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spans="1:26" ht="12.75" customHeight="1">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spans="1:26" ht="12.75" customHeight="1">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spans="1:26" ht="12.75" customHeight="1">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spans="1:26" ht="12.75" customHeight="1">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spans="1:26" ht="12.75" customHeight="1">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spans="1:26" ht="12.75" customHeight="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spans="1:26" ht="12.75" customHeight="1">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spans="1:26" ht="12.75" customHeight="1">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spans="1:26" ht="12.75" customHeight="1">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spans="1:26" ht="12.75" customHeight="1">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spans="1:26" ht="12.75" customHeight="1">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spans="1:26" ht="12.75" customHeight="1">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spans="1:26" ht="12.75" customHeight="1">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spans="1:26" ht="12.75" customHeight="1">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spans="1:26" ht="12.75" customHeight="1">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spans="1:26" ht="12.75" customHeight="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spans="1:26" ht="12.75" customHeight="1">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spans="1:26" ht="12.75" customHeight="1">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spans="1:26" ht="12.75" customHeight="1">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spans="1:26" ht="12.75" customHeight="1">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spans="1:26" ht="12.75" customHeight="1">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spans="1:26" ht="12.75" customHeight="1">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spans="1:26" ht="12.75" customHeight="1">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spans="1:26" ht="12.75" customHeight="1">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spans="1:26" ht="12.75" customHeight="1">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spans="1:26" ht="12.75" customHeight="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spans="1:26" ht="12.75" customHeight="1">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spans="1:26" ht="12.75" customHeight="1">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spans="1:26" ht="12.75" customHeight="1">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spans="1:26" ht="12.75" customHeight="1">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spans="1:26" ht="12.75" customHeight="1">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spans="1:26" ht="12.75" customHeight="1">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spans="1:26" ht="12.75" customHeight="1">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spans="1:26" ht="12.75" customHeight="1">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spans="1:26" ht="12.75" customHeight="1">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spans="1:26" ht="12.75" customHeight="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spans="1:26" ht="12.75" customHeight="1">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spans="1:26" ht="12.75" customHeight="1">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spans="1:26" ht="12.75" customHeight="1">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spans="1:26" ht="12.75" customHeight="1">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spans="1:26" ht="12.75" customHeight="1">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spans="1:26" ht="12.75" customHeight="1">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spans="1:26" ht="12.75" customHeight="1">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spans="1:26" ht="12.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spans="1:26" ht="12.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spans="1:26" ht="12.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spans="1:26" ht="12.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spans="1:26" ht="12.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spans="1:26" ht="12.75" customHeight="1">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spans="1:26" ht="12.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spans="1:26" ht="12.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spans="1:26" ht="12.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spans="1:26" ht="12.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spans="1:26" ht="12.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spans="1:26" ht="12.75" customHeight="1">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spans="1:26" ht="12.75" customHeight="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spans="1:26" ht="12.75" customHeight="1">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spans="1:26" ht="12.75" customHeight="1">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spans="1:26" ht="12.75" customHeight="1">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spans="1:26" ht="12.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spans="1:26" ht="12.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spans="1:26" ht="12.75" customHeight="1">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spans="1:26" ht="12.75" customHeight="1">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spans="1:26" ht="12.75" customHeight="1">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spans="1:26" ht="12.75" customHeight="1">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spans="1:26" ht="12.75" customHeight="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spans="1:26" ht="12.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spans="1:26" ht="12.75" customHeight="1">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spans="1:26" ht="12.75" customHeight="1">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spans="1:26" ht="12.75" customHeight="1">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spans="1:26" ht="12.75" customHeight="1">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spans="1:26" ht="12.75" customHeight="1">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spans="1:26" ht="12.75" customHeight="1">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spans="1:26" ht="12.75" customHeight="1">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spans="1:26" ht="12.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spans="1:26" ht="12.75" customHeight="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spans="1:26" ht="12.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spans="1:26" ht="12.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spans="1:26" ht="12.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spans="1:26" ht="12.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spans="1:26" ht="12.75" customHeight="1">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spans="1:26" ht="12.75" customHeight="1">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spans="1:26" ht="12.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spans="1:26" ht="12.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spans="1:26" ht="12.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spans="1:26" ht="12.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spans="1:26" ht="12.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spans="1:26" ht="12.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spans="1:26" ht="12.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spans="1:26" ht="12.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spans="1:26" ht="12.75" customHeight="1">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spans="1:26" ht="12.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spans="1:26" ht="12.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spans="1:26" ht="12.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spans="1:26" ht="12.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spans="1:26" ht="12.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spans="1:26" ht="12.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spans="1:26" ht="12.7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spans="1:26" ht="12.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spans="1:26" ht="12.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spans="1:26" ht="12.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spans="1:26" ht="12.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spans="1:26" ht="12.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spans="1:26" ht="12.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spans="1:26" ht="12.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spans="1:26" ht="12.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spans="1:26" ht="12.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spans="1:26" ht="12.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spans="1:26" ht="12.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spans="1:26" ht="12.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spans="1:26" ht="12.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spans="1:26" ht="12.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spans="1:26" ht="12.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spans="1:26" ht="12.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spans="1:26" ht="12.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spans="1:26" ht="12.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spans="1:26" ht="12.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spans="1:26" ht="12.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spans="1:26" ht="12.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spans="1:26" ht="12.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spans="1:26" ht="12.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spans="1:26" ht="12.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spans="1:26" ht="12.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spans="1:26" ht="12.75" customHeight="1">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spans="1:26" ht="12.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spans="1:26" ht="12.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spans="1:26" ht="12.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spans="1:26" ht="12.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spans="1:26" ht="12.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spans="1:26" ht="12.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spans="1:26" ht="12.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spans="1:26" ht="12.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spans="1:26" ht="12.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spans="1:26" ht="12.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spans="1:26" ht="12.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spans="1:26" ht="12.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spans="1:26" ht="12.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spans="1:26" ht="12.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spans="1:26" ht="12.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spans="1:26" ht="12.7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spans="1:26" ht="12.7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spans="1:26" ht="12.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spans="1:26" ht="12.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spans="1:26" ht="12.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spans="1:26" ht="12.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spans="1:26" ht="12.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spans="1:26" ht="12.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spans="1:26" ht="12.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spans="1:26" ht="12.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spans="1:26" ht="12.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spans="1:26" ht="12.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spans="1:26" ht="12.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spans="1:26" ht="12.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spans="1:26" ht="12.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spans="1:26" ht="12.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spans="1:26" ht="12.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spans="1:26" ht="12.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spans="1:26" ht="12.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spans="1:26" ht="12.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spans="1:26" ht="12.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spans="1:26" ht="12.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spans="1:26" ht="12.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spans="1:26" ht="12.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spans="1:26" ht="12.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row>
    <row r="250" spans="1:26" ht="12.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row>
    <row r="251" spans="1:26" ht="12.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row>
    <row r="252" spans="1:26" ht="12.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row>
    <row r="253" spans="1:26" ht="12.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row>
    <row r="254" spans="1:26" ht="12.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row>
    <row r="255" spans="1:26" ht="12.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row>
    <row r="256" spans="1:26" ht="12.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row>
    <row r="257" spans="1:26" ht="12.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row>
    <row r="258" spans="1:26" ht="12.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row>
    <row r="259" spans="1:26" ht="12.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row>
    <row r="260" spans="1:26" ht="12.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row>
    <row r="261" spans="1:26" ht="12.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row>
    <row r="262" spans="1:26" ht="12.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row>
    <row r="263" spans="1:26" ht="12.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row>
    <row r="264" spans="1:26" ht="12.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row>
    <row r="265" spans="1:26" ht="12.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row>
    <row r="266" spans="1:26" ht="12.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row>
    <row r="267" spans="1:26" ht="12.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row>
    <row r="268" spans="1:26" ht="12.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row>
    <row r="269" spans="1:26" ht="12.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row>
    <row r="270" spans="1:26" ht="12.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row>
    <row r="271" spans="1:26" ht="12.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row>
    <row r="272" spans="1:26" ht="12.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row>
    <row r="273" spans="1:26" ht="12.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row>
    <row r="274" spans="1:26" ht="12.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row>
    <row r="275" spans="1:26" ht="12.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row>
    <row r="276" spans="1:26" ht="12.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row>
    <row r="277" spans="1:26" ht="12.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row>
    <row r="278" spans="1:26" ht="12.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row>
    <row r="279" spans="1:26" ht="12.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row>
    <row r="280" spans="1:26" ht="12.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row>
    <row r="281" spans="1:26" ht="12.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row>
    <row r="282" spans="1:26" ht="12.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row>
    <row r="283" spans="1:26" ht="12.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row>
    <row r="284" spans="1:26" ht="12.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row>
    <row r="285" spans="1:26" ht="12.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row>
    <row r="286" spans="1:26" ht="12.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row>
    <row r="287" spans="1:26" ht="12.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row>
    <row r="288" spans="1:26" ht="12.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row>
    <row r="289" spans="1:26" ht="12.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row>
    <row r="290" spans="1:26" ht="12.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row>
    <row r="291" spans="1:26" ht="12.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row>
    <row r="292" spans="1:26" ht="12.7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row>
    <row r="293" spans="1:26" ht="12.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row>
    <row r="294" spans="1:26" ht="12.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row>
    <row r="295" spans="1:26" ht="12.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row>
    <row r="296" spans="1:26" ht="12.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row>
    <row r="297" spans="1:26" ht="12.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row>
    <row r="298" spans="1:26" ht="12.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row>
    <row r="299" spans="1:26" ht="12.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row>
    <row r="300" spans="1:26" ht="12.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row>
    <row r="301" spans="1:26" ht="12.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row>
    <row r="302" spans="1:26" ht="12.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row>
    <row r="303" spans="1:26" ht="12.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row>
    <row r="304" spans="1:26" ht="12.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row>
    <row r="305" spans="1:26" ht="12.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row>
    <row r="306" spans="1:26" ht="12.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row>
    <row r="307" spans="1:26" ht="12.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row>
    <row r="308" spans="1:26" ht="12.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row>
    <row r="309" spans="1:26" ht="12.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row>
    <row r="310" spans="1:26" ht="12.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row>
    <row r="311" spans="1:26" ht="12.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row>
    <row r="312" spans="1:26" ht="12.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row>
    <row r="313" spans="1:26" ht="12.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row>
    <row r="314" spans="1:26" ht="12.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row>
    <row r="315" spans="1:26" ht="12.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row>
    <row r="316" spans="1:26" ht="12.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row>
    <row r="317" spans="1:26" ht="12.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row>
    <row r="318" spans="1:26" ht="12.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row>
    <row r="319" spans="1:26" ht="12.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row>
    <row r="320" spans="1:26" ht="12.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row>
    <row r="321" spans="1:26" ht="12.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row>
    <row r="322" spans="1:26" ht="12.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row>
    <row r="323" spans="1:26" ht="12.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row>
    <row r="324" spans="1:26" ht="12.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row>
    <row r="325" spans="1:26" ht="12.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row>
    <row r="326" spans="1:26" ht="12.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row>
    <row r="327" spans="1:26" ht="12.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row>
    <row r="328" spans="1:26" ht="12.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row>
    <row r="329" spans="1:26" ht="12.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row>
    <row r="330" spans="1:26" ht="12.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row>
    <row r="331" spans="1:26" ht="12.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row>
    <row r="332" spans="1:26" ht="12.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row>
    <row r="333" spans="1:26" ht="12.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row>
    <row r="334" spans="1:26" ht="12.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row>
    <row r="335" spans="1:26" ht="12.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row>
    <row r="336" spans="1:26" ht="12.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row>
    <row r="337" spans="1:26" ht="12.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row>
    <row r="338" spans="1:26" ht="12.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row>
    <row r="339" spans="1:26" ht="12.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row>
    <row r="340" spans="1:26" ht="12.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row>
    <row r="341" spans="1:26" ht="12.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row>
    <row r="342" spans="1:26" ht="12.75"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row>
    <row r="343" spans="1:26" ht="12.75"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row>
    <row r="344" spans="1:26" ht="12.75"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row>
    <row r="345" spans="1:26" ht="12.7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row>
    <row r="346" spans="1:26" ht="12.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row>
    <row r="347" spans="1:26" ht="12.75"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row>
    <row r="348" spans="1:26" ht="12.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row>
    <row r="349" spans="1:26" ht="12.75" customHeight="1">
      <c r="A349" s="44"/>
      <c r="B349" s="44"/>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row>
    <row r="350" spans="1:26" ht="12.75" customHeight="1">
      <c r="A350" s="44"/>
      <c r="B350" s="44"/>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row>
    <row r="351" spans="1:26" ht="12.75" customHeight="1">
      <c r="A351" s="44"/>
      <c r="B351" s="44"/>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row>
    <row r="352" spans="1:26" ht="12.75" customHeight="1">
      <c r="A352" s="44"/>
      <c r="B352" s="44"/>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row>
    <row r="353" spans="1:26" ht="12.75" customHeight="1">
      <c r="A353" s="44"/>
      <c r="B353" s="44"/>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row>
    <row r="354" spans="1:26" ht="12.75" customHeight="1">
      <c r="A354" s="44"/>
      <c r="B354" s="44"/>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row>
    <row r="355" spans="1:26" ht="12.75" customHeight="1">
      <c r="A355" s="44"/>
      <c r="B355" s="44"/>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row>
    <row r="356" spans="1:26" ht="12.75" customHeight="1">
      <c r="A356" s="44"/>
      <c r="B356" s="44"/>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row>
    <row r="357" spans="1:26" ht="12.75" customHeight="1">
      <c r="A357" s="44"/>
      <c r="B357" s="44"/>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row>
    <row r="358" spans="1:26" ht="12.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row>
    <row r="359" spans="1:26" ht="12.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row>
    <row r="360" spans="1:26" ht="12.75" customHeight="1">
      <c r="A360" s="44"/>
      <c r="B360" s="44"/>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row>
    <row r="361" spans="1:26" ht="12.75" customHeight="1">
      <c r="A361" s="44"/>
      <c r="B361" s="44"/>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row>
    <row r="362" spans="1:26" ht="12.75" customHeight="1">
      <c r="A362" s="44"/>
      <c r="B362" s="44"/>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row>
    <row r="363" spans="1:26" ht="12.75" customHeight="1">
      <c r="A363" s="44"/>
      <c r="B363" s="44"/>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row>
    <row r="364" spans="1:26" ht="12.75" customHeight="1">
      <c r="A364" s="44"/>
      <c r="B364" s="44"/>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row>
    <row r="365" spans="1:26" ht="12.75" customHeight="1">
      <c r="A365" s="44"/>
      <c r="B365" s="44"/>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row>
    <row r="366" spans="1:26" ht="12.75" customHeight="1">
      <c r="A366" s="44"/>
      <c r="B366" s="44"/>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row>
    <row r="367" spans="1:26" ht="12.75" customHeight="1">
      <c r="A367" s="44"/>
      <c r="B367" s="44"/>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row>
    <row r="368" spans="1:26" ht="12.75" customHeight="1">
      <c r="A368" s="44"/>
      <c r="B368" s="44"/>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row>
    <row r="369" spans="1:26" ht="12.75" customHeight="1">
      <c r="A369" s="44"/>
      <c r="B369" s="44"/>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row>
    <row r="370" spans="1:26" ht="12.75" customHeight="1">
      <c r="A370" s="44"/>
      <c r="B370" s="44"/>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row>
    <row r="371" spans="1:26" ht="12.75" customHeight="1">
      <c r="A371" s="44"/>
      <c r="B371" s="44"/>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row>
    <row r="372" spans="1:26" ht="12.75" customHeight="1">
      <c r="A372" s="44"/>
      <c r="B372" s="44"/>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row>
    <row r="373" spans="1:26" ht="12.75" customHeight="1">
      <c r="A373" s="44"/>
      <c r="B373" s="44"/>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row>
    <row r="374" spans="1:26" ht="12.75" customHeight="1">
      <c r="A374" s="44"/>
      <c r="B374" s="44"/>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row>
    <row r="375" spans="1:26" ht="12.75" customHeight="1">
      <c r="A375" s="44"/>
      <c r="B375" s="44"/>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row>
    <row r="376" spans="1:26" ht="12.75" customHeight="1">
      <c r="A376" s="44"/>
      <c r="B376" s="44"/>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row>
    <row r="377" spans="1:26" ht="12.75" customHeight="1">
      <c r="A377" s="44"/>
      <c r="B377" s="44"/>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row>
    <row r="378" spans="1:26" ht="12.75" customHeight="1">
      <c r="A378" s="44"/>
      <c r="B378" s="44"/>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row>
    <row r="379" spans="1:26" ht="12.75" customHeight="1">
      <c r="A379" s="44"/>
      <c r="B379" s="44"/>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row>
    <row r="380" spans="1:26" ht="12.75" customHeight="1">
      <c r="A380" s="44"/>
      <c r="B380" s="44"/>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row>
    <row r="381" spans="1:26" ht="12.75" customHeight="1">
      <c r="A381" s="44"/>
      <c r="B381" s="44"/>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row>
    <row r="382" spans="1:26" ht="12.75" customHeight="1">
      <c r="A382" s="44"/>
      <c r="B382" s="44"/>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row>
    <row r="383" spans="1:26" ht="12.75" customHeight="1">
      <c r="A383" s="44"/>
      <c r="B383" s="44"/>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row>
    <row r="384" spans="1:26" ht="12.75" customHeight="1">
      <c r="A384" s="44"/>
      <c r="B384" s="44"/>
      <c r="C384" s="44"/>
      <c r="D384" s="44"/>
      <c r="E384" s="44"/>
      <c r="F384" s="44"/>
      <c r="G384" s="44"/>
      <c r="H384" s="44"/>
      <c r="I384" s="44"/>
      <c r="J384" s="44"/>
      <c r="K384" s="44"/>
      <c r="L384" s="44"/>
      <c r="M384" s="44"/>
      <c r="N384" s="44"/>
      <c r="O384" s="44"/>
      <c r="P384" s="44"/>
      <c r="Q384" s="44"/>
      <c r="R384" s="44"/>
      <c r="S384" s="44"/>
      <c r="T384" s="44"/>
      <c r="U384" s="44"/>
      <c r="V384" s="44"/>
      <c r="W384" s="44"/>
      <c r="X384" s="44"/>
      <c r="Y384" s="44"/>
      <c r="Z384" s="44"/>
    </row>
    <row r="385" spans="1:26" ht="12.75" customHeight="1">
      <c r="A385" s="44"/>
      <c r="B385" s="44"/>
      <c r="C385" s="44"/>
      <c r="D385" s="44"/>
      <c r="E385" s="44"/>
      <c r="F385" s="44"/>
      <c r="G385" s="44"/>
      <c r="H385" s="44"/>
      <c r="I385" s="44"/>
      <c r="J385" s="44"/>
      <c r="K385" s="44"/>
      <c r="L385" s="44"/>
      <c r="M385" s="44"/>
      <c r="N385" s="44"/>
      <c r="O385" s="44"/>
      <c r="P385" s="44"/>
      <c r="Q385" s="44"/>
      <c r="R385" s="44"/>
      <c r="S385" s="44"/>
      <c r="T385" s="44"/>
      <c r="U385" s="44"/>
      <c r="V385" s="44"/>
      <c r="W385" s="44"/>
      <c r="X385" s="44"/>
      <c r="Y385" s="44"/>
      <c r="Z385" s="44"/>
    </row>
    <row r="386" spans="1:26" ht="12.75" customHeight="1">
      <c r="A386" s="44"/>
      <c r="B386" s="44"/>
      <c r="C386" s="44"/>
      <c r="D386" s="44"/>
      <c r="E386" s="44"/>
      <c r="F386" s="44"/>
      <c r="G386" s="44"/>
      <c r="H386" s="44"/>
      <c r="I386" s="44"/>
      <c r="J386" s="44"/>
      <c r="K386" s="44"/>
      <c r="L386" s="44"/>
      <c r="M386" s="44"/>
      <c r="N386" s="44"/>
      <c r="O386" s="44"/>
      <c r="P386" s="44"/>
      <c r="Q386" s="44"/>
      <c r="R386" s="44"/>
      <c r="S386" s="44"/>
      <c r="T386" s="44"/>
      <c r="U386" s="44"/>
      <c r="V386" s="44"/>
      <c r="W386" s="44"/>
      <c r="X386" s="44"/>
      <c r="Y386" s="44"/>
      <c r="Z386" s="44"/>
    </row>
    <row r="387" spans="1:26" ht="12.75" customHeight="1">
      <c r="A387" s="44"/>
      <c r="B387" s="44"/>
      <c r="C387" s="44"/>
      <c r="D387" s="44"/>
      <c r="E387" s="44"/>
      <c r="F387" s="44"/>
      <c r="G387" s="44"/>
      <c r="H387" s="44"/>
      <c r="I387" s="44"/>
      <c r="J387" s="44"/>
      <c r="K387" s="44"/>
      <c r="L387" s="44"/>
      <c r="M387" s="44"/>
      <c r="N387" s="44"/>
      <c r="O387" s="44"/>
      <c r="P387" s="44"/>
      <c r="Q387" s="44"/>
      <c r="R387" s="44"/>
      <c r="S387" s="44"/>
      <c r="T387" s="44"/>
      <c r="U387" s="44"/>
      <c r="V387" s="44"/>
      <c r="W387" s="44"/>
      <c r="X387" s="44"/>
      <c r="Y387" s="44"/>
      <c r="Z387" s="44"/>
    </row>
    <row r="388" spans="1:26" ht="12.75" customHeight="1">
      <c r="A388" s="44"/>
      <c r="B388" s="44"/>
      <c r="C388" s="44"/>
      <c r="D388" s="44"/>
      <c r="E388" s="44"/>
      <c r="F388" s="44"/>
      <c r="G388" s="44"/>
      <c r="H388" s="44"/>
      <c r="I388" s="44"/>
      <c r="J388" s="44"/>
      <c r="K388" s="44"/>
      <c r="L388" s="44"/>
      <c r="M388" s="44"/>
      <c r="N388" s="44"/>
      <c r="O388" s="44"/>
      <c r="P388" s="44"/>
      <c r="Q388" s="44"/>
      <c r="R388" s="44"/>
      <c r="S388" s="44"/>
      <c r="T388" s="44"/>
      <c r="U388" s="44"/>
      <c r="V388" s="44"/>
      <c r="W388" s="44"/>
      <c r="X388" s="44"/>
      <c r="Y388" s="44"/>
      <c r="Z388" s="44"/>
    </row>
    <row r="389" spans="1:26" ht="12.75" customHeight="1">
      <c r="A389" s="44"/>
      <c r="B389" s="44"/>
      <c r="C389" s="44"/>
      <c r="D389" s="44"/>
      <c r="E389" s="44"/>
      <c r="F389" s="44"/>
      <c r="G389" s="44"/>
      <c r="H389" s="44"/>
      <c r="I389" s="44"/>
      <c r="J389" s="44"/>
      <c r="K389" s="44"/>
      <c r="L389" s="44"/>
      <c r="M389" s="44"/>
      <c r="N389" s="44"/>
      <c r="O389" s="44"/>
      <c r="P389" s="44"/>
      <c r="Q389" s="44"/>
      <c r="R389" s="44"/>
      <c r="S389" s="44"/>
      <c r="T389" s="44"/>
      <c r="U389" s="44"/>
      <c r="V389" s="44"/>
      <c r="W389" s="44"/>
      <c r="X389" s="44"/>
      <c r="Y389" s="44"/>
      <c r="Z389" s="44"/>
    </row>
    <row r="390" spans="1:26" ht="12.75" customHeight="1">
      <c r="A390" s="44"/>
      <c r="B390" s="44"/>
      <c r="C390" s="44"/>
      <c r="D390" s="44"/>
      <c r="E390" s="44"/>
      <c r="F390" s="44"/>
      <c r="G390" s="44"/>
      <c r="H390" s="44"/>
      <c r="I390" s="44"/>
      <c r="J390" s="44"/>
      <c r="K390" s="44"/>
      <c r="L390" s="44"/>
      <c r="M390" s="44"/>
      <c r="N390" s="44"/>
      <c r="O390" s="44"/>
      <c r="P390" s="44"/>
      <c r="Q390" s="44"/>
      <c r="R390" s="44"/>
      <c r="S390" s="44"/>
      <c r="T390" s="44"/>
      <c r="U390" s="44"/>
      <c r="V390" s="44"/>
      <c r="W390" s="44"/>
      <c r="X390" s="44"/>
      <c r="Y390" s="44"/>
      <c r="Z390" s="44"/>
    </row>
    <row r="391" spans="1:26" ht="12.75" customHeight="1">
      <c r="A391" s="44"/>
      <c r="B391" s="44"/>
      <c r="C391" s="44"/>
      <c r="D391" s="44"/>
      <c r="E391" s="44"/>
      <c r="F391" s="44"/>
      <c r="G391" s="44"/>
      <c r="H391" s="44"/>
      <c r="I391" s="44"/>
      <c r="J391" s="44"/>
      <c r="K391" s="44"/>
      <c r="L391" s="44"/>
      <c r="M391" s="44"/>
      <c r="N391" s="44"/>
      <c r="O391" s="44"/>
      <c r="P391" s="44"/>
      <c r="Q391" s="44"/>
      <c r="R391" s="44"/>
      <c r="S391" s="44"/>
      <c r="T391" s="44"/>
      <c r="U391" s="44"/>
      <c r="V391" s="44"/>
      <c r="W391" s="44"/>
      <c r="X391" s="44"/>
      <c r="Y391" s="44"/>
      <c r="Z391" s="44"/>
    </row>
    <row r="392" spans="1:26" ht="12.75" customHeight="1">
      <c r="A392" s="44"/>
      <c r="B392" s="44"/>
      <c r="C392" s="44"/>
      <c r="D392" s="44"/>
      <c r="E392" s="44"/>
      <c r="F392" s="44"/>
      <c r="G392" s="44"/>
      <c r="H392" s="44"/>
      <c r="I392" s="44"/>
      <c r="J392" s="44"/>
      <c r="K392" s="44"/>
      <c r="L392" s="44"/>
      <c r="M392" s="44"/>
      <c r="N392" s="44"/>
      <c r="O392" s="44"/>
      <c r="P392" s="44"/>
      <c r="Q392" s="44"/>
      <c r="R392" s="44"/>
      <c r="S392" s="44"/>
      <c r="T392" s="44"/>
      <c r="U392" s="44"/>
      <c r="V392" s="44"/>
      <c r="W392" s="44"/>
      <c r="X392" s="44"/>
      <c r="Y392" s="44"/>
      <c r="Z392" s="44"/>
    </row>
    <row r="393" spans="1:26" ht="12.75" customHeight="1">
      <c r="A393" s="44"/>
      <c r="B393" s="44"/>
      <c r="C393" s="44"/>
      <c r="D393" s="44"/>
      <c r="E393" s="44"/>
      <c r="F393" s="44"/>
      <c r="G393" s="44"/>
      <c r="H393" s="44"/>
      <c r="I393" s="44"/>
      <c r="J393" s="44"/>
      <c r="K393" s="44"/>
      <c r="L393" s="44"/>
      <c r="M393" s="44"/>
      <c r="N393" s="44"/>
      <c r="O393" s="44"/>
      <c r="P393" s="44"/>
      <c r="Q393" s="44"/>
      <c r="R393" s="44"/>
      <c r="S393" s="44"/>
      <c r="T393" s="44"/>
      <c r="U393" s="44"/>
      <c r="V393" s="44"/>
      <c r="W393" s="44"/>
      <c r="X393" s="44"/>
      <c r="Y393" s="44"/>
      <c r="Z393" s="44"/>
    </row>
    <row r="394" spans="1:26" ht="12.75" customHeight="1">
      <c r="A394" s="44"/>
      <c r="B394" s="44"/>
      <c r="C394" s="44"/>
      <c r="D394" s="44"/>
      <c r="E394" s="44"/>
      <c r="F394" s="44"/>
      <c r="G394" s="44"/>
      <c r="H394" s="44"/>
      <c r="I394" s="44"/>
      <c r="J394" s="44"/>
      <c r="K394" s="44"/>
      <c r="L394" s="44"/>
      <c r="M394" s="44"/>
      <c r="N394" s="44"/>
      <c r="O394" s="44"/>
      <c r="P394" s="44"/>
      <c r="Q394" s="44"/>
      <c r="R394" s="44"/>
      <c r="S394" s="44"/>
      <c r="T394" s="44"/>
      <c r="U394" s="44"/>
      <c r="V394" s="44"/>
      <c r="W394" s="44"/>
      <c r="X394" s="44"/>
      <c r="Y394" s="44"/>
      <c r="Z394" s="44"/>
    </row>
    <row r="395" spans="1:26" ht="12.75" customHeight="1">
      <c r="A395" s="44"/>
      <c r="B395" s="44"/>
      <c r="C395" s="44"/>
      <c r="D395" s="44"/>
      <c r="E395" s="44"/>
      <c r="F395" s="44"/>
      <c r="G395" s="44"/>
      <c r="H395" s="44"/>
      <c r="I395" s="44"/>
      <c r="J395" s="44"/>
      <c r="K395" s="44"/>
      <c r="L395" s="44"/>
      <c r="M395" s="44"/>
      <c r="N395" s="44"/>
      <c r="O395" s="44"/>
      <c r="P395" s="44"/>
      <c r="Q395" s="44"/>
      <c r="R395" s="44"/>
      <c r="S395" s="44"/>
      <c r="T395" s="44"/>
      <c r="U395" s="44"/>
      <c r="V395" s="44"/>
      <c r="W395" s="44"/>
      <c r="X395" s="44"/>
      <c r="Y395" s="44"/>
      <c r="Z395" s="44"/>
    </row>
    <row r="396" spans="1:26" ht="12.75" customHeight="1">
      <c r="A396" s="44"/>
      <c r="B396" s="44"/>
      <c r="C396" s="44"/>
      <c r="D396" s="44"/>
      <c r="E396" s="44"/>
      <c r="F396" s="44"/>
      <c r="G396" s="44"/>
      <c r="H396" s="44"/>
      <c r="I396" s="44"/>
      <c r="J396" s="44"/>
      <c r="K396" s="44"/>
      <c r="L396" s="44"/>
      <c r="M396" s="44"/>
      <c r="N396" s="44"/>
      <c r="O396" s="44"/>
      <c r="P396" s="44"/>
      <c r="Q396" s="44"/>
      <c r="R396" s="44"/>
      <c r="S396" s="44"/>
      <c r="T396" s="44"/>
      <c r="U396" s="44"/>
      <c r="V396" s="44"/>
      <c r="W396" s="44"/>
      <c r="X396" s="44"/>
      <c r="Y396" s="44"/>
      <c r="Z396" s="44"/>
    </row>
    <row r="397" spans="1:26" ht="12.75" customHeight="1">
      <c r="A397" s="44"/>
      <c r="B397" s="44"/>
      <c r="C397" s="44"/>
      <c r="D397" s="44"/>
      <c r="E397" s="44"/>
      <c r="F397" s="44"/>
      <c r="G397" s="44"/>
      <c r="H397" s="44"/>
      <c r="I397" s="44"/>
      <c r="J397" s="44"/>
      <c r="K397" s="44"/>
      <c r="L397" s="44"/>
      <c r="M397" s="44"/>
      <c r="N397" s="44"/>
      <c r="O397" s="44"/>
      <c r="P397" s="44"/>
      <c r="Q397" s="44"/>
      <c r="R397" s="44"/>
      <c r="S397" s="44"/>
      <c r="T397" s="44"/>
      <c r="U397" s="44"/>
      <c r="V397" s="44"/>
      <c r="W397" s="44"/>
      <c r="X397" s="44"/>
      <c r="Y397" s="44"/>
      <c r="Z397" s="44"/>
    </row>
    <row r="398" spans="1:26" ht="12.75" customHeight="1">
      <c r="A398" s="44"/>
      <c r="B398" s="44"/>
      <c r="C398" s="44"/>
      <c r="D398" s="44"/>
      <c r="E398" s="44"/>
      <c r="F398" s="44"/>
      <c r="G398" s="44"/>
      <c r="H398" s="44"/>
      <c r="I398" s="44"/>
      <c r="J398" s="44"/>
      <c r="K398" s="44"/>
      <c r="L398" s="44"/>
      <c r="M398" s="44"/>
      <c r="N398" s="44"/>
      <c r="O398" s="44"/>
      <c r="P398" s="44"/>
      <c r="Q398" s="44"/>
      <c r="R398" s="44"/>
      <c r="S398" s="44"/>
      <c r="T398" s="44"/>
      <c r="U398" s="44"/>
      <c r="V398" s="44"/>
      <c r="W398" s="44"/>
      <c r="X398" s="44"/>
      <c r="Y398" s="44"/>
      <c r="Z398" s="44"/>
    </row>
    <row r="399" spans="1:26" ht="12.75" customHeight="1">
      <c r="A399" s="44"/>
      <c r="B399" s="44"/>
      <c r="C399" s="44"/>
      <c r="D399" s="44"/>
      <c r="E399" s="44"/>
      <c r="F399" s="44"/>
      <c r="G399" s="44"/>
      <c r="H399" s="44"/>
      <c r="I399" s="44"/>
      <c r="J399" s="44"/>
      <c r="K399" s="44"/>
      <c r="L399" s="44"/>
      <c r="M399" s="44"/>
      <c r="N399" s="44"/>
      <c r="O399" s="44"/>
      <c r="P399" s="44"/>
      <c r="Q399" s="44"/>
      <c r="R399" s="44"/>
      <c r="S399" s="44"/>
      <c r="T399" s="44"/>
      <c r="U399" s="44"/>
      <c r="V399" s="44"/>
      <c r="W399" s="44"/>
      <c r="X399" s="44"/>
      <c r="Y399" s="44"/>
      <c r="Z399" s="44"/>
    </row>
    <row r="400" spans="1:26" ht="12.75" customHeight="1">
      <c r="A400" s="44"/>
      <c r="B400" s="44"/>
      <c r="C400" s="44"/>
      <c r="D400" s="44"/>
      <c r="E400" s="44"/>
      <c r="F400" s="44"/>
      <c r="G400" s="44"/>
      <c r="H400" s="44"/>
      <c r="I400" s="44"/>
      <c r="J400" s="44"/>
      <c r="K400" s="44"/>
      <c r="L400" s="44"/>
      <c r="M400" s="44"/>
      <c r="N400" s="44"/>
      <c r="O400" s="44"/>
      <c r="P400" s="44"/>
      <c r="Q400" s="44"/>
      <c r="R400" s="44"/>
      <c r="S400" s="44"/>
      <c r="T400" s="44"/>
      <c r="U400" s="44"/>
      <c r="V400" s="44"/>
      <c r="W400" s="44"/>
      <c r="X400" s="44"/>
      <c r="Y400" s="44"/>
      <c r="Z400" s="44"/>
    </row>
    <row r="401" spans="1:26" ht="12.75" customHeight="1">
      <c r="A401" s="44"/>
      <c r="B401" s="44"/>
      <c r="C401" s="44"/>
      <c r="D401" s="44"/>
      <c r="E401" s="44"/>
      <c r="F401" s="44"/>
      <c r="G401" s="44"/>
      <c r="H401" s="44"/>
      <c r="I401" s="44"/>
      <c r="J401" s="44"/>
      <c r="K401" s="44"/>
      <c r="L401" s="44"/>
      <c r="M401" s="44"/>
      <c r="N401" s="44"/>
      <c r="O401" s="44"/>
      <c r="P401" s="44"/>
      <c r="Q401" s="44"/>
      <c r="R401" s="44"/>
      <c r="S401" s="44"/>
      <c r="T401" s="44"/>
      <c r="U401" s="44"/>
      <c r="V401" s="44"/>
      <c r="W401" s="44"/>
      <c r="X401" s="44"/>
      <c r="Y401" s="44"/>
      <c r="Z401" s="44"/>
    </row>
    <row r="402" spans="1:26" ht="12.75" customHeight="1">
      <c r="A402" s="44"/>
      <c r="B402" s="44"/>
      <c r="C402" s="44"/>
      <c r="D402" s="44"/>
      <c r="E402" s="44"/>
      <c r="F402" s="44"/>
      <c r="G402" s="44"/>
      <c r="H402" s="44"/>
      <c r="I402" s="44"/>
      <c r="J402" s="44"/>
      <c r="K402" s="44"/>
      <c r="L402" s="44"/>
      <c r="M402" s="44"/>
      <c r="N402" s="44"/>
      <c r="O402" s="44"/>
      <c r="P402" s="44"/>
      <c r="Q402" s="44"/>
      <c r="R402" s="44"/>
      <c r="S402" s="44"/>
      <c r="T402" s="44"/>
      <c r="U402" s="44"/>
      <c r="V402" s="44"/>
      <c r="W402" s="44"/>
      <c r="X402" s="44"/>
      <c r="Y402" s="44"/>
      <c r="Z402" s="44"/>
    </row>
    <row r="403" spans="1:26" ht="12.75" customHeight="1">
      <c r="A403" s="44"/>
      <c r="B403" s="44"/>
      <c r="C403" s="44"/>
      <c r="D403" s="44"/>
      <c r="E403" s="44"/>
      <c r="F403" s="44"/>
      <c r="G403" s="44"/>
      <c r="H403" s="44"/>
      <c r="I403" s="44"/>
      <c r="J403" s="44"/>
      <c r="K403" s="44"/>
      <c r="L403" s="44"/>
      <c r="M403" s="44"/>
      <c r="N403" s="44"/>
      <c r="O403" s="44"/>
      <c r="P403" s="44"/>
      <c r="Q403" s="44"/>
      <c r="R403" s="44"/>
      <c r="S403" s="44"/>
      <c r="T403" s="44"/>
      <c r="U403" s="44"/>
      <c r="V403" s="44"/>
      <c r="W403" s="44"/>
      <c r="X403" s="44"/>
      <c r="Y403" s="44"/>
      <c r="Z403" s="44"/>
    </row>
    <row r="404" spans="1:26" ht="12.75" customHeight="1">
      <c r="A404" s="44"/>
      <c r="B404" s="44"/>
      <c r="C404" s="44"/>
      <c r="D404" s="44"/>
      <c r="E404" s="44"/>
      <c r="F404" s="44"/>
      <c r="G404" s="44"/>
      <c r="H404" s="44"/>
      <c r="I404" s="44"/>
      <c r="J404" s="44"/>
      <c r="K404" s="44"/>
      <c r="L404" s="44"/>
      <c r="M404" s="44"/>
      <c r="N404" s="44"/>
      <c r="O404" s="44"/>
      <c r="P404" s="44"/>
      <c r="Q404" s="44"/>
      <c r="R404" s="44"/>
      <c r="S404" s="44"/>
      <c r="T404" s="44"/>
      <c r="U404" s="44"/>
      <c r="V404" s="44"/>
      <c r="W404" s="44"/>
      <c r="X404" s="44"/>
      <c r="Y404" s="44"/>
      <c r="Z404" s="44"/>
    </row>
    <row r="405" spans="1:26" ht="12.75" customHeight="1">
      <c r="A405" s="44"/>
      <c r="B405" s="44"/>
      <c r="C405" s="44"/>
      <c r="D405" s="44"/>
      <c r="E405" s="44"/>
      <c r="F405" s="44"/>
      <c r="G405" s="44"/>
      <c r="H405" s="44"/>
      <c r="I405" s="44"/>
      <c r="J405" s="44"/>
      <c r="K405" s="44"/>
      <c r="L405" s="44"/>
      <c r="M405" s="44"/>
      <c r="N405" s="44"/>
      <c r="O405" s="44"/>
      <c r="P405" s="44"/>
      <c r="Q405" s="44"/>
      <c r="R405" s="44"/>
      <c r="S405" s="44"/>
      <c r="T405" s="44"/>
      <c r="U405" s="44"/>
      <c r="V405" s="44"/>
      <c r="W405" s="44"/>
      <c r="X405" s="44"/>
      <c r="Y405" s="44"/>
      <c r="Z405" s="44"/>
    </row>
    <row r="406" spans="1:26" ht="12.75" customHeight="1">
      <c r="A406" s="44"/>
      <c r="B406" s="44"/>
      <c r="C406" s="44"/>
      <c r="D406" s="44"/>
      <c r="E406" s="44"/>
      <c r="F406" s="44"/>
      <c r="G406" s="44"/>
      <c r="H406" s="44"/>
      <c r="I406" s="44"/>
      <c r="J406" s="44"/>
      <c r="K406" s="44"/>
      <c r="L406" s="44"/>
      <c r="M406" s="44"/>
      <c r="N406" s="44"/>
      <c r="O406" s="44"/>
      <c r="P406" s="44"/>
      <c r="Q406" s="44"/>
      <c r="R406" s="44"/>
      <c r="S406" s="44"/>
      <c r="T406" s="44"/>
      <c r="U406" s="44"/>
      <c r="V406" s="44"/>
      <c r="W406" s="44"/>
      <c r="X406" s="44"/>
      <c r="Y406" s="44"/>
      <c r="Z406" s="44"/>
    </row>
    <row r="407" spans="1:26" ht="12.75" customHeight="1">
      <c r="A407" s="44"/>
      <c r="B407" s="44"/>
      <c r="C407" s="44"/>
      <c r="D407" s="44"/>
      <c r="E407" s="44"/>
      <c r="F407" s="44"/>
      <c r="G407" s="44"/>
      <c r="H407" s="44"/>
      <c r="I407" s="44"/>
      <c r="J407" s="44"/>
      <c r="K407" s="44"/>
      <c r="L407" s="44"/>
      <c r="M407" s="44"/>
      <c r="N407" s="44"/>
      <c r="O407" s="44"/>
      <c r="P407" s="44"/>
      <c r="Q407" s="44"/>
      <c r="R407" s="44"/>
      <c r="S407" s="44"/>
      <c r="T407" s="44"/>
      <c r="U407" s="44"/>
      <c r="V407" s="44"/>
      <c r="W407" s="44"/>
      <c r="X407" s="44"/>
      <c r="Y407" s="44"/>
      <c r="Z407" s="44"/>
    </row>
    <row r="408" spans="1:26" ht="12.75" customHeight="1">
      <c r="A408" s="44"/>
      <c r="B408" s="44"/>
      <c r="C408" s="44"/>
      <c r="D408" s="44"/>
      <c r="E408" s="44"/>
      <c r="F408" s="44"/>
      <c r="G408" s="44"/>
      <c r="H408" s="44"/>
      <c r="I408" s="44"/>
      <c r="J408" s="44"/>
      <c r="K408" s="44"/>
      <c r="L408" s="44"/>
      <c r="M408" s="44"/>
      <c r="N408" s="44"/>
      <c r="O408" s="44"/>
      <c r="P408" s="44"/>
      <c r="Q408" s="44"/>
      <c r="R408" s="44"/>
      <c r="S408" s="44"/>
      <c r="T408" s="44"/>
      <c r="U408" s="44"/>
      <c r="V408" s="44"/>
      <c r="W408" s="44"/>
      <c r="X408" s="44"/>
      <c r="Y408" s="44"/>
      <c r="Z408" s="44"/>
    </row>
    <row r="409" spans="1:26" ht="12.75" customHeight="1">
      <c r="A409" s="44"/>
      <c r="B409" s="44"/>
      <c r="C409" s="44"/>
      <c r="D409" s="44"/>
      <c r="E409" s="44"/>
      <c r="F409" s="44"/>
      <c r="G409" s="44"/>
      <c r="H409" s="44"/>
      <c r="I409" s="44"/>
      <c r="J409" s="44"/>
      <c r="K409" s="44"/>
      <c r="L409" s="44"/>
      <c r="M409" s="44"/>
      <c r="N409" s="44"/>
      <c r="O409" s="44"/>
      <c r="P409" s="44"/>
      <c r="Q409" s="44"/>
      <c r="R409" s="44"/>
      <c r="S409" s="44"/>
      <c r="T409" s="44"/>
      <c r="U409" s="44"/>
      <c r="V409" s="44"/>
      <c r="W409" s="44"/>
      <c r="X409" s="44"/>
      <c r="Y409" s="44"/>
      <c r="Z409" s="44"/>
    </row>
    <row r="410" spans="1:26" ht="12.75" customHeight="1">
      <c r="A410" s="44"/>
      <c r="B410" s="44"/>
      <c r="C410" s="44"/>
      <c r="D410" s="44"/>
      <c r="E410" s="44"/>
      <c r="F410" s="44"/>
      <c r="G410" s="44"/>
      <c r="H410" s="44"/>
      <c r="I410" s="44"/>
      <c r="J410" s="44"/>
      <c r="K410" s="44"/>
      <c r="L410" s="44"/>
      <c r="M410" s="44"/>
      <c r="N410" s="44"/>
      <c r="O410" s="44"/>
      <c r="P410" s="44"/>
      <c r="Q410" s="44"/>
      <c r="R410" s="44"/>
      <c r="S410" s="44"/>
      <c r="T410" s="44"/>
      <c r="U410" s="44"/>
      <c r="V410" s="44"/>
      <c r="W410" s="44"/>
      <c r="X410" s="44"/>
      <c r="Y410" s="44"/>
      <c r="Z410" s="44"/>
    </row>
    <row r="411" spans="1:26" ht="12.75" customHeight="1">
      <c r="A411" s="44"/>
      <c r="B411" s="44"/>
      <c r="C411" s="44"/>
      <c r="D411" s="44"/>
      <c r="E411" s="44"/>
      <c r="F411" s="44"/>
      <c r="G411" s="44"/>
      <c r="H411" s="44"/>
      <c r="I411" s="44"/>
      <c r="J411" s="44"/>
      <c r="K411" s="44"/>
      <c r="L411" s="44"/>
      <c r="M411" s="44"/>
      <c r="N411" s="44"/>
      <c r="O411" s="44"/>
      <c r="P411" s="44"/>
      <c r="Q411" s="44"/>
      <c r="R411" s="44"/>
      <c r="S411" s="44"/>
      <c r="T411" s="44"/>
      <c r="U411" s="44"/>
      <c r="V411" s="44"/>
      <c r="W411" s="44"/>
      <c r="X411" s="44"/>
      <c r="Y411" s="44"/>
      <c r="Z411" s="44"/>
    </row>
    <row r="412" spans="1:26" ht="12.75" customHeight="1">
      <c r="A412" s="44"/>
      <c r="B412" s="44"/>
      <c r="C412" s="44"/>
      <c r="D412" s="44"/>
      <c r="E412" s="44"/>
      <c r="F412" s="44"/>
      <c r="G412" s="44"/>
      <c r="H412" s="44"/>
      <c r="I412" s="44"/>
      <c r="J412" s="44"/>
      <c r="K412" s="44"/>
      <c r="L412" s="44"/>
      <c r="M412" s="44"/>
      <c r="N412" s="44"/>
      <c r="O412" s="44"/>
      <c r="P412" s="44"/>
      <c r="Q412" s="44"/>
      <c r="R412" s="44"/>
      <c r="S412" s="44"/>
      <c r="T412" s="44"/>
      <c r="U412" s="44"/>
      <c r="V412" s="44"/>
      <c r="W412" s="44"/>
      <c r="X412" s="44"/>
      <c r="Y412" s="44"/>
      <c r="Z412" s="44"/>
    </row>
    <row r="413" spans="1:26" ht="12.75" customHeight="1">
      <c r="A413" s="44"/>
      <c r="B413" s="44"/>
      <c r="C413" s="44"/>
      <c r="D413" s="44"/>
      <c r="E413" s="44"/>
      <c r="F413" s="44"/>
      <c r="G413" s="44"/>
      <c r="H413" s="44"/>
      <c r="I413" s="44"/>
      <c r="J413" s="44"/>
      <c r="K413" s="44"/>
      <c r="L413" s="44"/>
      <c r="M413" s="44"/>
      <c r="N413" s="44"/>
      <c r="O413" s="44"/>
      <c r="P413" s="44"/>
      <c r="Q413" s="44"/>
      <c r="R413" s="44"/>
      <c r="S413" s="44"/>
      <c r="T413" s="44"/>
      <c r="U413" s="44"/>
      <c r="V413" s="44"/>
      <c r="W413" s="44"/>
      <c r="X413" s="44"/>
      <c r="Y413" s="44"/>
      <c r="Z413" s="44"/>
    </row>
    <row r="414" spans="1:26" ht="12.75" customHeight="1">
      <c r="A414" s="44"/>
      <c r="B414" s="44"/>
      <c r="C414" s="44"/>
      <c r="D414" s="44"/>
      <c r="E414" s="44"/>
      <c r="F414" s="44"/>
      <c r="G414" s="44"/>
      <c r="H414" s="44"/>
      <c r="I414" s="44"/>
      <c r="J414" s="44"/>
      <c r="K414" s="44"/>
      <c r="L414" s="44"/>
      <c r="M414" s="44"/>
      <c r="N414" s="44"/>
      <c r="O414" s="44"/>
      <c r="P414" s="44"/>
      <c r="Q414" s="44"/>
      <c r="R414" s="44"/>
      <c r="S414" s="44"/>
      <c r="T414" s="44"/>
      <c r="U414" s="44"/>
      <c r="V414" s="44"/>
      <c r="W414" s="44"/>
      <c r="X414" s="44"/>
      <c r="Y414" s="44"/>
      <c r="Z414" s="44"/>
    </row>
    <row r="415" spans="1:26" ht="12.75" customHeight="1">
      <c r="A415" s="44"/>
      <c r="B415" s="44"/>
      <c r="C415" s="44"/>
      <c r="D415" s="44"/>
      <c r="E415" s="44"/>
      <c r="F415" s="44"/>
      <c r="G415" s="44"/>
      <c r="H415" s="44"/>
      <c r="I415" s="44"/>
      <c r="J415" s="44"/>
      <c r="K415" s="44"/>
      <c r="L415" s="44"/>
      <c r="M415" s="44"/>
      <c r="N415" s="44"/>
      <c r="O415" s="44"/>
      <c r="P415" s="44"/>
      <c r="Q415" s="44"/>
      <c r="R415" s="44"/>
      <c r="S415" s="44"/>
      <c r="T415" s="44"/>
      <c r="U415" s="44"/>
      <c r="V415" s="44"/>
      <c r="W415" s="44"/>
      <c r="X415" s="44"/>
      <c r="Y415" s="44"/>
      <c r="Z415" s="44"/>
    </row>
    <row r="416" spans="1:26" ht="12.75" customHeight="1">
      <c r="A416" s="44"/>
      <c r="B416" s="44"/>
      <c r="C416" s="44"/>
      <c r="D416" s="44"/>
      <c r="E416" s="44"/>
      <c r="F416" s="44"/>
      <c r="G416" s="44"/>
      <c r="H416" s="44"/>
      <c r="I416" s="44"/>
      <c r="J416" s="44"/>
      <c r="K416" s="44"/>
      <c r="L416" s="44"/>
      <c r="M416" s="44"/>
      <c r="N416" s="44"/>
      <c r="O416" s="44"/>
      <c r="P416" s="44"/>
      <c r="Q416" s="44"/>
      <c r="R416" s="44"/>
      <c r="S416" s="44"/>
      <c r="T416" s="44"/>
      <c r="U416" s="44"/>
      <c r="V416" s="44"/>
      <c r="W416" s="44"/>
      <c r="X416" s="44"/>
      <c r="Y416" s="44"/>
      <c r="Z416" s="44"/>
    </row>
    <row r="417" spans="1:26" ht="12.75" customHeight="1">
      <c r="A417" s="44"/>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row>
    <row r="418" spans="1:26" ht="12.75" customHeight="1">
      <c r="A418" s="44"/>
      <c r="B418" s="44"/>
      <c r="C418" s="44"/>
      <c r="D418" s="44"/>
      <c r="E418" s="44"/>
      <c r="F418" s="44"/>
      <c r="G418" s="44"/>
      <c r="H418" s="44"/>
      <c r="I418" s="44"/>
      <c r="J418" s="44"/>
      <c r="K418" s="44"/>
      <c r="L418" s="44"/>
      <c r="M418" s="44"/>
      <c r="N418" s="44"/>
      <c r="O418" s="44"/>
      <c r="P418" s="44"/>
      <c r="Q418" s="44"/>
      <c r="R418" s="44"/>
      <c r="S418" s="44"/>
      <c r="T418" s="44"/>
      <c r="U418" s="44"/>
      <c r="V418" s="44"/>
      <c r="W418" s="44"/>
      <c r="X418" s="44"/>
      <c r="Y418" s="44"/>
      <c r="Z418" s="44"/>
    </row>
    <row r="419" spans="1:26" ht="12.75" customHeight="1">
      <c r="A419" s="44"/>
      <c r="B419" s="44"/>
      <c r="C419" s="44"/>
      <c r="D419" s="44"/>
      <c r="E419" s="44"/>
      <c r="F419" s="44"/>
      <c r="G419" s="44"/>
      <c r="H419" s="44"/>
      <c r="I419" s="44"/>
      <c r="J419" s="44"/>
      <c r="K419" s="44"/>
      <c r="L419" s="44"/>
      <c r="M419" s="44"/>
      <c r="N419" s="44"/>
      <c r="O419" s="44"/>
      <c r="P419" s="44"/>
      <c r="Q419" s="44"/>
      <c r="R419" s="44"/>
      <c r="S419" s="44"/>
      <c r="T419" s="44"/>
      <c r="U419" s="44"/>
      <c r="V419" s="44"/>
      <c r="W419" s="44"/>
      <c r="X419" s="44"/>
      <c r="Y419" s="44"/>
      <c r="Z419" s="44"/>
    </row>
    <row r="420" spans="1:26" ht="12.75" customHeight="1">
      <c r="A420" s="44"/>
      <c r="B420" s="44"/>
      <c r="C420" s="44"/>
      <c r="D420" s="44"/>
      <c r="E420" s="44"/>
      <c r="F420" s="44"/>
      <c r="G420" s="44"/>
      <c r="H420" s="44"/>
      <c r="I420" s="44"/>
      <c r="J420" s="44"/>
      <c r="K420" s="44"/>
      <c r="L420" s="44"/>
      <c r="M420" s="44"/>
      <c r="N420" s="44"/>
      <c r="O420" s="44"/>
      <c r="P420" s="44"/>
      <c r="Q420" s="44"/>
      <c r="R420" s="44"/>
      <c r="S420" s="44"/>
      <c r="T420" s="44"/>
      <c r="U420" s="44"/>
      <c r="V420" s="44"/>
      <c r="W420" s="44"/>
      <c r="X420" s="44"/>
      <c r="Y420" s="44"/>
      <c r="Z420" s="44"/>
    </row>
    <row r="421" spans="1:26" ht="12.75" customHeight="1">
      <c r="A421" s="44"/>
      <c r="B421" s="44"/>
      <c r="C421" s="44"/>
      <c r="D421" s="44"/>
      <c r="E421" s="44"/>
      <c r="F421" s="44"/>
      <c r="G421" s="44"/>
      <c r="H421" s="44"/>
      <c r="I421" s="44"/>
      <c r="J421" s="44"/>
      <c r="K421" s="44"/>
      <c r="L421" s="44"/>
      <c r="M421" s="44"/>
      <c r="N421" s="44"/>
      <c r="O421" s="44"/>
      <c r="P421" s="44"/>
      <c r="Q421" s="44"/>
      <c r="R421" s="44"/>
      <c r="S421" s="44"/>
      <c r="T421" s="44"/>
      <c r="U421" s="44"/>
      <c r="V421" s="44"/>
      <c r="W421" s="44"/>
      <c r="X421" s="44"/>
      <c r="Y421" s="44"/>
      <c r="Z421" s="44"/>
    </row>
    <row r="422" spans="1:26" ht="12.75" customHeight="1">
      <c r="A422" s="44"/>
      <c r="B422" s="44"/>
      <c r="C422" s="44"/>
      <c r="D422" s="44"/>
      <c r="E422" s="44"/>
      <c r="F422" s="44"/>
      <c r="G422" s="44"/>
      <c r="H422" s="44"/>
      <c r="I422" s="44"/>
      <c r="J422" s="44"/>
      <c r="K422" s="44"/>
      <c r="L422" s="44"/>
      <c r="M422" s="44"/>
      <c r="N422" s="44"/>
      <c r="O422" s="44"/>
      <c r="P422" s="44"/>
      <c r="Q422" s="44"/>
      <c r="R422" s="44"/>
      <c r="S422" s="44"/>
      <c r="T422" s="44"/>
      <c r="U422" s="44"/>
      <c r="V422" s="44"/>
      <c r="W422" s="44"/>
      <c r="X422" s="44"/>
      <c r="Y422" s="44"/>
      <c r="Z422" s="44"/>
    </row>
    <row r="423" spans="1:26" ht="12.75" customHeight="1">
      <c r="A423" s="44"/>
      <c r="B423" s="44"/>
      <c r="C423" s="44"/>
      <c r="D423" s="44"/>
      <c r="E423" s="44"/>
      <c r="F423" s="44"/>
      <c r="G423" s="44"/>
      <c r="H423" s="44"/>
      <c r="I423" s="44"/>
      <c r="J423" s="44"/>
      <c r="K423" s="44"/>
      <c r="L423" s="44"/>
      <c r="M423" s="44"/>
      <c r="N423" s="44"/>
      <c r="O423" s="44"/>
      <c r="P423" s="44"/>
      <c r="Q423" s="44"/>
      <c r="R423" s="44"/>
      <c r="S423" s="44"/>
      <c r="T423" s="44"/>
      <c r="U423" s="44"/>
      <c r="V423" s="44"/>
      <c r="W423" s="44"/>
      <c r="X423" s="44"/>
      <c r="Y423" s="44"/>
      <c r="Z423" s="44"/>
    </row>
    <row r="424" spans="1:26" ht="12.75" customHeight="1">
      <c r="A424" s="44"/>
      <c r="B424" s="44"/>
      <c r="C424" s="44"/>
      <c r="D424" s="44"/>
      <c r="E424" s="44"/>
      <c r="F424" s="44"/>
      <c r="G424" s="44"/>
      <c r="H424" s="44"/>
      <c r="I424" s="44"/>
      <c r="J424" s="44"/>
      <c r="K424" s="44"/>
      <c r="L424" s="44"/>
      <c r="M424" s="44"/>
      <c r="N424" s="44"/>
      <c r="O424" s="44"/>
      <c r="P424" s="44"/>
      <c r="Q424" s="44"/>
      <c r="R424" s="44"/>
      <c r="S424" s="44"/>
      <c r="T424" s="44"/>
      <c r="U424" s="44"/>
      <c r="V424" s="44"/>
      <c r="W424" s="44"/>
      <c r="X424" s="44"/>
      <c r="Y424" s="44"/>
      <c r="Z424" s="44"/>
    </row>
    <row r="425" spans="1:26" ht="12.75" customHeight="1">
      <c r="A425" s="44"/>
      <c r="B425" s="44"/>
      <c r="C425" s="44"/>
      <c r="D425" s="44"/>
      <c r="E425" s="44"/>
      <c r="F425" s="44"/>
      <c r="G425" s="44"/>
      <c r="H425" s="44"/>
      <c r="I425" s="44"/>
      <c r="J425" s="44"/>
      <c r="K425" s="44"/>
      <c r="L425" s="44"/>
      <c r="M425" s="44"/>
      <c r="N425" s="44"/>
      <c r="O425" s="44"/>
      <c r="P425" s="44"/>
      <c r="Q425" s="44"/>
      <c r="R425" s="44"/>
      <c r="S425" s="44"/>
      <c r="T425" s="44"/>
      <c r="U425" s="44"/>
      <c r="V425" s="44"/>
      <c r="W425" s="44"/>
      <c r="X425" s="44"/>
      <c r="Y425" s="44"/>
      <c r="Z425" s="44"/>
    </row>
    <row r="426" spans="1:26" ht="12.75" customHeight="1">
      <c r="A426" s="44"/>
      <c r="B426" s="44"/>
      <c r="C426" s="44"/>
      <c r="D426" s="44"/>
      <c r="E426" s="44"/>
      <c r="F426" s="44"/>
      <c r="G426" s="44"/>
      <c r="H426" s="44"/>
      <c r="I426" s="44"/>
      <c r="J426" s="44"/>
      <c r="K426" s="44"/>
      <c r="L426" s="44"/>
      <c r="M426" s="44"/>
      <c r="N426" s="44"/>
      <c r="O426" s="44"/>
      <c r="P426" s="44"/>
      <c r="Q426" s="44"/>
      <c r="R426" s="44"/>
      <c r="S426" s="44"/>
      <c r="T426" s="44"/>
      <c r="U426" s="44"/>
      <c r="V426" s="44"/>
      <c r="W426" s="44"/>
      <c r="X426" s="44"/>
      <c r="Y426" s="44"/>
      <c r="Z426" s="44"/>
    </row>
    <row r="427" spans="1:26" ht="12.75" customHeight="1">
      <c r="A427" s="44"/>
      <c r="B427" s="44"/>
      <c r="C427" s="44"/>
      <c r="D427" s="44"/>
      <c r="E427" s="44"/>
      <c r="F427" s="44"/>
      <c r="G427" s="44"/>
      <c r="H427" s="44"/>
      <c r="I427" s="44"/>
      <c r="J427" s="44"/>
      <c r="K427" s="44"/>
      <c r="L427" s="44"/>
      <c r="M427" s="44"/>
      <c r="N427" s="44"/>
      <c r="O427" s="44"/>
      <c r="P427" s="44"/>
      <c r="Q427" s="44"/>
      <c r="R427" s="44"/>
      <c r="S427" s="44"/>
      <c r="T427" s="44"/>
      <c r="U427" s="44"/>
      <c r="V427" s="44"/>
      <c r="W427" s="44"/>
      <c r="X427" s="44"/>
      <c r="Y427" s="44"/>
      <c r="Z427" s="44"/>
    </row>
    <row r="428" spans="1:26" ht="12.75" customHeight="1">
      <c r="A428" s="44"/>
      <c r="B428" s="44"/>
      <c r="C428" s="44"/>
      <c r="D428" s="44"/>
      <c r="E428" s="44"/>
      <c r="F428" s="44"/>
      <c r="G428" s="44"/>
      <c r="H428" s="44"/>
      <c r="I428" s="44"/>
      <c r="J428" s="44"/>
      <c r="K428" s="44"/>
      <c r="L428" s="44"/>
      <c r="M428" s="44"/>
      <c r="N428" s="44"/>
      <c r="O428" s="44"/>
      <c r="P428" s="44"/>
      <c r="Q428" s="44"/>
      <c r="R428" s="44"/>
      <c r="S428" s="44"/>
      <c r="T428" s="44"/>
      <c r="U428" s="44"/>
      <c r="V428" s="44"/>
      <c r="W428" s="44"/>
      <c r="X428" s="44"/>
      <c r="Y428" s="44"/>
      <c r="Z428" s="44"/>
    </row>
    <row r="429" spans="1:26" ht="12.75" customHeight="1">
      <c r="A429" s="44"/>
      <c r="B429" s="44"/>
      <c r="C429" s="44"/>
      <c r="D429" s="44"/>
      <c r="E429" s="44"/>
      <c r="F429" s="44"/>
      <c r="G429" s="44"/>
      <c r="H429" s="44"/>
      <c r="I429" s="44"/>
      <c r="J429" s="44"/>
      <c r="K429" s="44"/>
      <c r="L429" s="44"/>
      <c r="M429" s="44"/>
      <c r="N429" s="44"/>
      <c r="O429" s="44"/>
      <c r="P429" s="44"/>
      <c r="Q429" s="44"/>
      <c r="R429" s="44"/>
      <c r="S429" s="44"/>
      <c r="T429" s="44"/>
      <c r="U429" s="44"/>
      <c r="V429" s="44"/>
      <c r="W429" s="44"/>
      <c r="X429" s="44"/>
      <c r="Y429" s="44"/>
      <c r="Z429" s="44"/>
    </row>
    <row r="430" spans="1:26" ht="12.75" customHeight="1">
      <c r="A430" s="44"/>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row>
    <row r="431" spans="1:26" ht="12.75" customHeight="1">
      <c r="A431" s="44"/>
      <c r="B431" s="44"/>
      <c r="C431" s="44"/>
      <c r="D431" s="44"/>
      <c r="E431" s="44"/>
      <c r="F431" s="44"/>
      <c r="G431" s="44"/>
      <c r="H431" s="44"/>
      <c r="I431" s="44"/>
      <c r="J431" s="44"/>
      <c r="K431" s="44"/>
      <c r="L431" s="44"/>
      <c r="M431" s="44"/>
      <c r="N431" s="44"/>
      <c r="O431" s="44"/>
      <c r="P431" s="44"/>
      <c r="Q431" s="44"/>
      <c r="R431" s="44"/>
      <c r="S431" s="44"/>
      <c r="T431" s="44"/>
      <c r="U431" s="44"/>
      <c r="V431" s="44"/>
      <c r="W431" s="44"/>
      <c r="X431" s="44"/>
      <c r="Y431" s="44"/>
      <c r="Z431" s="44"/>
    </row>
    <row r="432" spans="1:26" ht="12.75" customHeight="1">
      <c r="A432" s="44"/>
      <c r="B432" s="44"/>
      <c r="C432" s="44"/>
      <c r="D432" s="44"/>
      <c r="E432" s="44"/>
      <c r="F432" s="44"/>
      <c r="G432" s="44"/>
      <c r="H432" s="44"/>
      <c r="I432" s="44"/>
      <c r="J432" s="44"/>
      <c r="K432" s="44"/>
      <c r="L432" s="44"/>
      <c r="M432" s="44"/>
      <c r="N432" s="44"/>
      <c r="O432" s="44"/>
      <c r="P432" s="44"/>
      <c r="Q432" s="44"/>
      <c r="R432" s="44"/>
      <c r="S432" s="44"/>
      <c r="T432" s="44"/>
      <c r="U432" s="44"/>
      <c r="V432" s="44"/>
      <c r="W432" s="44"/>
      <c r="X432" s="44"/>
      <c r="Y432" s="44"/>
      <c r="Z432" s="44"/>
    </row>
    <row r="433" spans="1:26" ht="12.75" customHeight="1">
      <c r="A433" s="44"/>
      <c r="B433" s="44"/>
      <c r="C433" s="44"/>
      <c r="D433" s="44"/>
      <c r="E433" s="44"/>
      <c r="F433" s="44"/>
      <c r="G433" s="44"/>
      <c r="H433" s="44"/>
      <c r="I433" s="44"/>
      <c r="J433" s="44"/>
      <c r="K433" s="44"/>
      <c r="L433" s="44"/>
      <c r="M433" s="44"/>
      <c r="N433" s="44"/>
      <c r="O433" s="44"/>
      <c r="P433" s="44"/>
      <c r="Q433" s="44"/>
      <c r="R433" s="44"/>
      <c r="S433" s="44"/>
      <c r="T433" s="44"/>
      <c r="U433" s="44"/>
      <c r="V433" s="44"/>
      <c r="W433" s="44"/>
      <c r="X433" s="44"/>
      <c r="Y433" s="44"/>
      <c r="Z433" s="44"/>
    </row>
    <row r="434" spans="1:26" ht="12.75" customHeight="1">
      <c r="A434" s="44"/>
      <c r="B434" s="44"/>
      <c r="C434" s="44"/>
      <c r="D434" s="44"/>
      <c r="E434" s="44"/>
      <c r="F434" s="44"/>
      <c r="G434" s="44"/>
      <c r="H434" s="44"/>
      <c r="I434" s="44"/>
      <c r="J434" s="44"/>
      <c r="K434" s="44"/>
      <c r="L434" s="44"/>
      <c r="M434" s="44"/>
      <c r="N434" s="44"/>
      <c r="O434" s="44"/>
      <c r="P434" s="44"/>
      <c r="Q434" s="44"/>
      <c r="R434" s="44"/>
      <c r="S434" s="44"/>
      <c r="T434" s="44"/>
      <c r="U434" s="44"/>
      <c r="V434" s="44"/>
      <c r="W434" s="44"/>
      <c r="X434" s="44"/>
      <c r="Y434" s="44"/>
      <c r="Z434" s="44"/>
    </row>
    <row r="435" spans="1:26" ht="12.75" customHeight="1">
      <c r="A435" s="44"/>
      <c r="B435" s="44"/>
      <c r="C435" s="44"/>
      <c r="D435" s="44"/>
      <c r="E435" s="44"/>
      <c r="F435" s="44"/>
      <c r="G435" s="44"/>
      <c r="H435" s="44"/>
      <c r="I435" s="44"/>
      <c r="J435" s="44"/>
      <c r="K435" s="44"/>
      <c r="L435" s="44"/>
      <c r="M435" s="44"/>
      <c r="N435" s="44"/>
      <c r="O435" s="44"/>
      <c r="P435" s="44"/>
      <c r="Q435" s="44"/>
      <c r="R435" s="44"/>
      <c r="S435" s="44"/>
      <c r="T435" s="44"/>
      <c r="U435" s="44"/>
      <c r="V435" s="44"/>
      <c r="W435" s="44"/>
      <c r="X435" s="44"/>
      <c r="Y435" s="44"/>
      <c r="Z435" s="44"/>
    </row>
    <row r="436" spans="1:26" ht="12.75" customHeight="1">
      <c r="A436" s="44"/>
      <c r="B436" s="44"/>
      <c r="C436" s="44"/>
      <c r="D436" s="44"/>
      <c r="E436" s="44"/>
      <c r="F436" s="44"/>
      <c r="G436" s="44"/>
      <c r="H436" s="44"/>
      <c r="I436" s="44"/>
      <c r="J436" s="44"/>
      <c r="K436" s="44"/>
      <c r="L436" s="44"/>
      <c r="M436" s="44"/>
      <c r="N436" s="44"/>
      <c r="O436" s="44"/>
      <c r="P436" s="44"/>
      <c r="Q436" s="44"/>
      <c r="R436" s="44"/>
      <c r="S436" s="44"/>
      <c r="T436" s="44"/>
      <c r="U436" s="44"/>
      <c r="V436" s="44"/>
      <c r="W436" s="44"/>
      <c r="X436" s="44"/>
      <c r="Y436" s="44"/>
      <c r="Z436" s="44"/>
    </row>
    <row r="437" spans="1:26" ht="12.75" customHeight="1">
      <c r="A437" s="44"/>
      <c r="B437" s="44"/>
      <c r="C437" s="44"/>
      <c r="D437" s="44"/>
      <c r="E437" s="44"/>
      <c r="F437" s="44"/>
      <c r="G437" s="44"/>
      <c r="H437" s="44"/>
      <c r="I437" s="44"/>
      <c r="J437" s="44"/>
      <c r="K437" s="44"/>
      <c r="L437" s="44"/>
      <c r="M437" s="44"/>
      <c r="N437" s="44"/>
      <c r="O437" s="44"/>
      <c r="P437" s="44"/>
      <c r="Q437" s="44"/>
      <c r="R437" s="44"/>
      <c r="S437" s="44"/>
      <c r="T437" s="44"/>
      <c r="U437" s="44"/>
      <c r="V437" s="44"/>
      <c r="W437" s="44"/>
      <c r="X437" s="44"/>
      <c r="Y437" s="44"/>
      <c r="Z437" s="44"/>
    </row>
    <row r="438" spans="1:26" ht="12.75" customHeight="1">
      <c r="A438" s="44"/>
      <c r="B438" s="44"/>
      <c r="C438" s="44"/>
      <c r="D438" s="44"/>
      <c r="E438" s="44"/>
      <c r="F438" s="44"/>
      <c r="G438" s="44"/>
      <c r="H438" s="44"/>
      <c r="I438" s="44"/>
      <c r="J438" s="44"/>
      <c r="K438" s="44"/>
      <c r="L438" s="44"/>
      <c r="M438" s="44"/>
      <c r="N438" s="44"/>
      <c r="O438" s="44"/>
      <c r="P438" s="44"/>
      <c r="Q438" s="44"/>
      <c r="R438" s="44"/>
      <c r="S438" s="44"/>
      <c r="T438" s="44"/>
      <c r="U438" s="44"/>
      <c r="V438" s="44"/>
      <c r="W438" s="44"/>
      <c r="X438" s="44"/>
      <c r="Y438" s="44"/>
      <c r="Z438" s="44"/>
    </row>
    <row r="439" spans="1:26" ht="12.75" customHeight="1">
      <c r="A439" s="44"/>
      <c r="B439" s="44"/>
      <c r="C439" s="44"/>
      <c r="D439" s="44"/>
      <c r="E439" s="44"/>
      <c r="F439" s="44"/>
      <c r="G439" s="44"/>
      <c r="H439" s="44"/>
      <c r="I439" s="44"/>
      <c r="J439" s="44"/>
      <c r="K439" s="44"/>
      <c r="L439" s="44"/>
      <c r="M439" s="44"/>
      <c r="N439" s="44"/>
      <c r="O439" s="44"/>
      <c r="P439" s="44"/>
      <c r="Q439" s="44"/>
      <c r="R439" s="44"/>
      <c r="S439" s="44"/>
      <c r="T439" s="44"/>
      <c r="U439" s="44"/>
      <c r="V439" s="44"/>
      <c r="W439" s="44"/>
      <c r="X439" s="44"/>
      <c r="Y439" s="44"/>
      <c r="Z439" s="44"/>
    </row>
    <row r="440" spans="1:26" ht="12.75" customHeight="1">
      <c r="A440" s="44"/>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row>
    <row r="441" spans="1:26" ht="12.75" customHeight="1">
      <c r="A441" s="44"/>
      <c r="B441" s="44"/>
      <c r="C441" s="44"/>
      <c r="D441" s="44"/>
      <c r="E441" s="44"/>
      <c r="F441" s="44"/>
      <c r="G441" s="44"/>
      <c r="H441" s="44"/>
      <c r="I441" s="44"/>
      <c r="J441" s="44"/>
      <c r="K441" s="44"/>
      <c r="L441" s="44"/>
      <c r="M441" s="44"/>
      <c r="N441" s="44"/>
      <c r="O441" s="44"/>
      <c r="P441" s="44"/>
      <c r="Q441" s="44"/>
      <c r="R441" s="44"/>
      <c r="S441" s="44"/>
      <c r="T441" s="44"/>
      <c r="U441" s="44"/>
      <c r="V441" s="44"/>
      <c r="W441" s="44"/>
      <c r="X441" s="44"/>
      <c r="Y441" s="44"/>
      <c r="Z441" s="44"/>
    </row>
    <row r="442" spans="1:26" ht="12.75" customHeight="1">
      <c r="A442" s="44"/>
      <c r="B442" s="44"/>
      <c r="C442" s="44"/>
      <c r="D442" s="44"/>
      <c r="E442" s="44"/>
      <c r="F442" s="44"/>
      <c r="G442" s="44"/>
      <c r="H442" s="44"/>
      <c r="I442" s="44"/>
      <c r="J442" s="44"/>
      <c r="K442" s="44"/>
      <c r="L442" s="44"/>
      <c r="M442" s="44"/>
      <c r="N442" s="44"/>
      <c r="O442" s="44"/>
      <c r="P442" s="44"/>
      <c r="Q442" s="44"/>
      <c r="R442" s="44"/>
      <c r="S442" s="44"/>
      <c r="T442" s="44"/>
      <c r="U442" s="44"/>
      <c r="V442" s="44"/>
      <c r="W442" s="44"/>
      <c r="X442" s="44"/>
      <c r="Y442" s="44"/>
      <c r="Z442" s="44"/>
    </row>
    <row r="443" spans="1:26" ht="12.75" customHeight="1">
      <c r="A443" s="44"/>
      <c r="B443" s="44"/>
      <c r="C443" s="44"/>
      <c r="D443" s="44"/>
      <c r="E443" s="44"/>
      <c r="F443" s="44"/>
      <c r="G443" s="44"/>
      <c r="H443" s="44"/>
      <c r="I443" s="44"/>
      <c r="J443" s="44"/>
      <c r="K443" s="44"/>
      <c r="L443" s="44"/>
      <c r="M443" s="44"/>
      <c r="N443" s="44"/>
      <c r="O443" s="44"/>
      <c r="P443" s="44"/>
      <c r="Q443" s="44"/>
      <c r="R443" s="44"/>
      <c r="S443" s="44"/>
      <c r="T443" s="44"/>
      <c r="U443" s="44"/>
      <c r="V443" s="44"/>
      <c r="W443" s="44"/>
      <c r="X443" s="44"/>
      <c r="Y443" s="44"/>
      <c r="Z443" s="44"/>
    </row>
    <row r="444" spans="1:26" ht="12.75" customHeight="1">
      <c r="A444" s="44"/>
      <c r="B444" s="44"/>
      <c r="C444" s="44"/>
      <c r="D444" s="44"/>
      <c r="E444" s="44"/>
      <c r="F444" s="44"/>
      <c r="G444" s="44"/>
      <c r="H444" s="44"/>
      <c r="I444" s="44"/>
      <c r="J444" s="44"/>
      <c r="K444" s="44"/>
      <c r="L444" s="44"/>
      <c r="M444" s="44"/>
      <c r="N444" s="44"/>
      <c r="O444" s="44"/>
      <c r="P444" s="44"/>
      <c r="Q444" s="44"/>
      <c r="R444" s="44"/>
      <c r="S444" s="44"/>
      <c r="T444" s="44"/>
      <c r="U444" s="44"/>
      <c r="V444" s="44"/>
      <c r="W444" s="44"/>
      <c r="X444" s="44"/>
      <c r="Y444" s="44"/>
      <c r="Z444" s="44"/>
    </row>
    <row r="445" spans="1:26" ht="12.75" customHeight="1">
      <c r="A445" s="44"/>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row>
    <row r="446" spans="1:26" ht="12.75" customHeight="1">
      <c r="A446" s="44"/>
      <c r="B446" s="44"/>
      <c r="C446" s="44"/>
      <c r="D446" s="44"/>
      <c r="E446" s="44"/>
      <c r="F446" s="44"/>
      <c r="G446" s="44"/>
      <c r="H446" s="44"/>
      <c r="I446" s="44"/>
      <c r="J446" s="44"/>
      <c r="K446" s="44"/>
      <c r="L446" s="44"/>
      <c r="M446" s="44"/>
      <c r="N446" s="44"/>
      <c r="O446" s="44"/>
      <c r="P446" s="44"/>
      <c r="Q446" s="44"/>
      <c r="R446" s="44"/>
      <c r="S446" s="44"/>
      <c r="T446" s="44"/>
      <c r="U446" s="44"/>
      <c r="V446" s="44"/>
      <c r="W446" s="44"/>
      <c r="X446" s="44"/>
      <c r="Y446" s="44"/>
      <c r="Z446" s="44"/>
    </row>
    <row r="447" spans="1:26" ht="12.75" customHeight="1">
      <c r="A447" s="44"/>
      <c r="B447" s="44"/>
      <c r="C447" s="44"/>
      <c r="D447" s="44"/>
      <c r="E447" s="44"/>
      <c r="F447" s="44"/>
      <c r="G447" s="44"/>
      <c r="H447" s="44"/>
      <c r="I447" s="44"/>
      <c r="J447" s="44"/>
      <c r="K447" s="44"/>
      <c r="L447" s="44"/>
      <c r="M447" s="44"/>
      <c r="N447" s="44"/>
      <c r="O447" s="44"/>
      <c r="P447" s="44"/>
      <c r="Q447" s="44"/>
      <c r="R447" s="44"/>
      <c r="S447" s="44"/>
      <c r="T447" s="44"/>
      <c r="U447" s="44"/>
      <c r="V447" s="44"/>
      <c r="W447" s="44"/>
      <c r="X447" s="44"/>
      <c r="Y447" s="44"/>
      <c r="Z447" s="44"/>
    </row>
    <row r="448" spans="1:26" ht="12.75" customHeight="1">
      <c r="A448" s="44"/>
      <c r="B448" s="44"/>
      <c r="C448" s="44"/>
      <c r="D448" s="44"/>
      <c r="E448" s="44"/>
      <c r="F448" s="44"/>
      <c r="G448" s="44"/>
      <c r="H448" s="44"/>
      <c r="I448" s="44"/>
      <c r="J448" s="44"/>
      <c r="K448" s="44"/>
      <c r="L448" s="44"/>
      <c r="M448" s="44"/>
      <c r="N448" s="44"/>
      <c r="O448" s="44"/>
      <c r="P448" s="44"/>
      <c r="Q448" s="44"/>
      <c r="R448" s="44"/>
      <c r="S448" s="44"/>
      <c r="T448" s="44"/>
      <c r="U448" s="44"/>
      <c r="V448" s="44"/>
      <c r="W448" s="44"/>
      <c r="X448" s="44"/>
      <c r="Y448" s="44"/>
      <c r="Z448" s="44"/>
    </row>
    <row r="449" spans="1:26" ht="12.75" customHeight="1">
      <c r="A449" s="44"/>
      <c r="B449" s="44"/>
      <c r="C449" s="44"/>
      <c r="D449" s="44"/>
      <c r="E449" s="44"/>
      <c r="F449" s="44"/>
      <c r="G449" s="44"/>
      <c r="H449" s="44"/>
      <c r="I449" s="44"/>
      <c r="J449" s="44"/>
      <c r="K449" s="44"/>
      <c r="L449" s="44"/>
      <c r="M449" s="44"/>
      <c r="N449" s="44"/>
      <c r="O449" s="44"/>
      <c r="P449" s="44"/>
      <c r="Q449" s="44"/>
      <c r="R449" s="44"/>
      <c r="S449" s="44"/>
      <c r="T449" s="44"/>
      <c r="U449" s="44"/>
      <c r="V449" s="44"/>
      <c r="W449" s="44"/>
      <c r="X449" s="44"/>
      <c r="Y449" s="44"/>
      <c r="Z449" s="44"/>
    </row>
    <row r="450" spans="1:26" ht="12.75" customHeight="1">
      <c r="A450" s="44"/>
      <c r="B450" s="44"/>
      <c r="C450" s="44"/>
      <c r="D450" s="44"/>
      <c r="E450" s="44"/>
      <c r="F450" s="44"/>
      <c r="G450" s="44"/>
      <c r="H450" s="44"/>
      <c r="I450" s="44"/>
      <c r="J450" s="44"/>
      <c r="K450" s="44"/>
      <c r="L450" s="44"/>
      <c r="M450" s="44"/>
      <c r="N450" s="44"/>
      <c r="O450" s="44"/>
      <c r="P450" s="44"/>
      <c r="Q450" s="44"/>
      <c r="R450" s="44"/>
      <c r="S450" s="44"/>
      <c r="T450" s="44"/>
      <c r="U450" s="44"/>
      <c r="V450" s="44"/>
      <c r="W450" s="44"/>
      <c r="X450" s="44"/>
      <c r="Y450" s="44"/>
      <c r="Z450" s="44"/>
    </row>
    <row r="451" spans="1:26" ht="12.75" customHeight="1">
      <c r="A451" s="44"/>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row>
    <row r="452" spans="1:26" ht="12.75" customHeight="1">
      <c r="A452" s="44"/>
      <c r="B452" s="44"/>
      <c r="C452" s="44"/>
      <c r="D452" s="44"/>
      <c r="E452" s="44"/>
      <c r="F452" s="44"/>
      <c r="G452" s="44"/>
      <c r="H452" s="44"/>
      <c r="I452" s="44"/>
      <c r="J452" s="44"/>
      <c r="K452" s="44"/>
      <c r="L452" s="44"/>
      <c r="M452" s="44"/>
      <c r="N452" s="44"/>
      <c r="O452" s="44"/>
      <c r="P452" s="44"/>
      <c r="Q452" s="44"/>
      <c r="R452" s="44"/>
      <c r="S452" s="44"/>
      <c r="T452" s="44"/>
      <c r="U452" s="44"/>
      <c r="V452" s="44"/>
      <c r="W452" s="44"/>
      <c r="X452" s="44"/>
      <c r="Y452" s="44"/>
      <c r="Z452" s="44"/>
    </row>
    <row r="453" spans="1:26" ht="12.75" customHeight="1">
      <c r="A453" s="44"/>
      <c r="B453" s="44"/>
      <c r="C453" s="44"/>
      <c r="D453" s="44"/>
      <c r="E453" s="44"/>
      <c r="F453" s="44"/>
      <c r="G453" s="44"/>
      <c r="H453" s="44"/>
      <c r="I453" s="44"/>
      <c r="J453" s="44"/>
      <c r="K453" s="44"/>
      <c r="L453" s="44"/>
      <c r="M453" s="44"/>
      <c r="N453" s="44"/>
      <c r="O453" s="44"/>
      <c r="P453" s="44"/>
      <c r="Q453" s="44"/>
      <c r="R453" s="44"/>
      <c r="S453" s="44"/>
      <c r="T453" s="44"/>
      <c r="U453" s="44"/>
      <c r="V453" s="44"/>
      <c r="W453" s="44"/>
      <c r="X453" s="44"/>
      <c r="Y453" s="44"/>
      <c r="Z453" s="44"/>
    </row>
    <row r="454" spans="1:26" ht="12.75" customHeight="1">
      <c r="A454" s="44"/>
      <c r="B454" s="44"/>
      <c r="C454" s="44"/>
      <c r="D454" s="44"/>
      <c r="E454" s="44"/>
      <c r="F454" s="44"/>
      <c r="G454" s="44"/>
      <c r="H454" s="44"/>
      <c r="I454" s="44"/>
      <c r="J454" s="44"/>
      <c r="K454" s="44"/>
      <c r="L454" s="44"/>
      <c r="M454" s="44"/>
      <c r="N454" s="44"/>
      <c r="O454" s="44"/>
      <c r="P454" s="44"/>
      <c r="Q454" s="44"/>
      <c r="R454" s="44"/>
      <c r="S454" s="44"/>
      <c r="T454" s="44"/>
      <c r="U454" s="44"/>
      <c r="V454" s="44"/>
      <c r="W454" s="44"/>
      <c r="X454" s="44"/>
      <c r="Y454" s="44"/>
      <c r="Z454" s="44"/>
    </row>
    <row r="455" spans="1:26" ht="12.75" customHeight="1">
      <c r="A455" s="44"/>
      <c r="B455" s="44"/>
      <c r="C455" s="44"/>
      <c r="D455" s="44"/>
      <c r="E455" s="44"/>
      <c r="F455" s="44"/>
      <c r="G455" s="44"/>
      <c r="H455" s="44"/>
      <c r="I455" s="44"/>
      <c r="J455" s="44"/>
      <c r="K455" s="44"/>
      <c r="L455" s="44"/>
      <c r="M455" s="44"/>
      <c r="N455" s="44"/>
      <c r="O455" s="44"/>
      <c r="P455" s="44"/>
      <c r="Q455" s="44"/>
      <c r="R455" s="44"/>
      <c r="S455" s="44"/>
      <c r="T455" s="44"/>
      <c r="U455" s="44"/>
      <c r="V455" s="44"/>
      <c r="W455" s="44"/>
      <c r="X455" s="44"/>
      <c r="Y455" s="44"/>
      <c r="Z455" s="44"/>
    </row>
    <row r="456" spans="1:26" ht="12.75" customHeight="1">
      <c r="A456" s="44"/>
      <c r="B456" s="44"/>
      <c r="C456" s="44"/>
      <c r="D456" s="44"/>
      <c r="E456" s="44"/>
      <c r="F456" s="44"/>
      <c r="G456" s="44"/>
      <c r="H456" s="44"/>
      <c r="I456" s="44"/>
      <c r="J456" s="44"/>
      <c r="K456" s="44"/>
      <c r="L456" s="44"/>
      <c r="M456" s="44"/>
      <c r="N456" s="44"/>
      <c r="O456" s="44"/>
      <c r="P456" s="44"/>
      <c r="Q456" s="44"/>
      <c r="R456" s="44"/>
      <c r="S456" s="44"/>
      <c r="T456" s="44"/>
      <c r="U456" s="44"/>
      <c r="V456" s="44"/>
      <c r="W456" s="44"/>
      <c r="X456" s="44"/>
      <c r="Y456" s="44"/>
      <c r="Z456" s="44"/>
    </row>
    <row r="457" spans="1:26" ht="12.75" customHeight="1">
      <c r="A457" s="44"/>
      <c r="B457" s="44"/>
      <c r="C457" s="44"/>
      <c r="D457" s="44"/>
      <c r="E457" s="44"/>
      <c r="F457" s="44"/>
      <c r="G457" s="44"/>
      <c r="H457" s="44"/>
      <c r="I457" s="44"/>
      <c r="J457" s="44"/>
      <c r="K457" s="44"/>
      <c r="L457" s="44"/>
      <c r="M457" s="44"/>
      <c r="N457" s="44"/>
      <c r="O457" s="44"/>
      <c r="P457" s="44"/>
      <c r="Q457" s="44"/>
      <c r="R457" s="44"/>
      <c r="S457" s="44"/>
      <c r="T457" s="44"/>
      <c r="U457" s="44"/>
      <c r="V457" s="44"/>
      <c r="W457" s="44"/>
      <c r="X457" s="44"/>
      <c r="Y457" s="44"/>
      <c r="Z457" s="44"/>
    </row>
    <row r="458" spans="1:26" ht="12.75" customHeight="1">
      <c r="A458" s="44"/>
      <c r="B458" s="44"/>
      <c r="C458" s="44"/>
      <c r="D458" s="44"/>
      <c r="E458" s="44"/>
      <c r="F458" s="44"/>
      <c r="G458" s="44"/>
      <c r="H458" s="44"/>
      <c r="I458" s="44"/>
      <c r="J458" s="44"/>
      <c r="K458" s="44"/>
      <c r="L458" s="44"/>
      <c r="M458" s="44"/>
      <c r="N458" s="44"/>
      <c r="O458" s="44"/>
      <c r="P458" s="44"/>
      <c r="Q458" s="44"/>
      <c r="R458" s="44"/>
      <c r="S458" s="44"/>
      <c r="T458" s="44"/>
      <c r="U458" s="44"/>
      <c r="V458" s="44"/>
      <c r="W458" s="44"/>
      <c r="X458" s="44"/>
      <c r="Y458" s="44"/>
      <c r="Z458" s="44"/>
    </row>
    <row r="459" spans="1:26" ht="12.75" customHeight="1">
      <c r="A459" s="44"/>
      <c r="B459" s="44"/>
      <c r="C459" s="44"/>
      <c r="D459" s="44"/>
      <c r="E459" s="44"/>
      <c r="F459" s="44"/>
      <c r="G459" s="44"/>
      <c r="H459" s="44"/>
      <c r="I459" s="44"/>
      <c r="J459" s="44"/>
      <c r="K459" s="44"/>
      <c r="L459" s="44"/>
      <c r="M459" s="44"/>
      <c r="N459" s="44"/>
      <c r="O459" s="44"/>
      <c r="P459" s="44"/>
      <c r="Q459" s="44"/>
      <c r="R459" s="44"/>
      <c r="S459" s="44"/>
      <c r="T459" s="44"/>
      <c r="U459" s="44"/>
      <c r="V459" s="44"/>
      <c r="W459" s="44"/>
      <c r="X459" s="44"/>
      <c r="Y459" s="44"/>
      <c r="Z459" s="44"/>
    </row>
    <row r="460" spans="1:26" ht="12.75" customHeight="1">
      <c r="A460" s="44"/>
      <c r="B460" s="44"/>
      <c r="C460" s="44"/>
      <c r="D460" s="44"/>
      <c r="E460" s="44"/>
      <c r="F460" s="44"/>
      <c r="G460" s="44"/>
      <c r="H460" s="44"/>
      <c r="I460" s="44"/>
      <c r="J460" s="44"/>
      <c r="K460" s="44"/>
      <c r="L460" s="44"/>
      <c r="M460" s="44"/>
      <c r="N460" s="44"/>
      <c r="O460" s="44"/>
      <c r="P460" s="44"/>
      <c r="Q460" s="44"/>
      <c r="R460" s="44"/>
      <c r="S460" s="44"/>
      <c r="T460" s="44"/>
      <c r="U460" s="44"/>
      <c r="V460" s="44"/>
      <c r="W460" s="44"/>
      <c r="X460" s="44"/>
      <c r="Y460" s="44"/>
      <c r="Z460" s="44"/>
    </row>
    <row r="461" spans="1:26" ht="12.75" customHeight="1">
      <c r="A461" s="44"/>
      <c r="B461" s="44"/>
      <c r="C461" s="44"/>
      <c r="D461" s="44"/>
      <c r="E461" s="44"/>
      <c r="F461" s="44"/>
      <c r="G461" s="44"/>
      <c r="H461" s="44"/>
      <c r="I461" s="44"/>
      <c r="J461" s="44"/>
      <c r="K461" s="44"/>
      <c r="L461" s="44"/>
      <c r="M461" s="44"/>
      <c r="N461" s="44"/>
      <c r="O461" s="44"/>
      <c r="P461" s="44"/>
      <c r="Q461" s="44"/>
      <c r="R461" s="44"/>
      <c r="S461" s="44"/>
      <c r="T461" s="44"/>
      <c r="U461" s="44"/>
      <c r="V461" s="44"/>
      <c r="W461" s="44"/>
      <c r="X461" s="44"/>
      <c r="Y461" s="44"/>
      <c r="Z461" s="44"/>
    </row>
    <row r="462" spans="1:26" ht="12.75" customHeight="1">
      <c r="A462" s="44"/>
      <c r="B462" s="44"/>
      <c r="C462" s="44"/>
      <c r="D462" s="44"/>
      <c r="E462" s="44"/>
      <c r="F462" s="44"/>
      <c r="G462" s="44"/>
      <c r="H462" s="44"/>
      <c r="I462" s="44"/>
      <c r="J462" s="44"/>
      <c r="K462" s="44"/>
      <c r="L462" s="44"/>
      <c r="M462" s="44"/>
      <c r="N462" s="44"/>
      <c r="O462" s="44"/>
      <c r="P462" s="44"/>
      <c r="Q462" s="44"/>
      <c r="R462" s="44"/>
      <c r="S462" s="44"/>
      <c r="T462" s="44"/>
      <c r="U462" s="44"/>
      <c r="V462" s="44"/>
      <c r="W462" s="44"/>
      <c r="X462" s="44"/>
      <c r="Y462" s="44"/>
      <c r="Z462" s="44"/>
    </row>
    <row r="463" spans="1:26" ht="12.75" customHeight="1">
      <c r="A463" s="44"/>
      <c r="B463" s="44"/>
      <c r="C463" s="44"/>
      <c r="D463" s="44"/>
      <c r="E463" s="44"/>
      <c r="F463" s="44"/>
      <c r="G463" s="44"/>
      <c r="H463" s="44"/>
      <c r="I463" s="44"/>
      <c r="J463" s="44"/>
      <c r="K463" s="44"/>
      <c r="L463" s="44"/>
      <c r="M463" s="44"/>
      <c r="N463" s="44"/>
      <c r="O463" s="44"/>
      <c r="P463" s="44"/>
      <c r="Q463" s="44"/>
      <c r="R463" s="44"/>
      <c r="S463" s="44"/>
      <c r="T463" s="44"/>
      <c r="U463" s="44"/>
      <c r="V463" s="44"/>
      <c r="W463" s="44"/>
      <c r="X463" s="44"/>
      <c r="Y463" s="44"/>
      <c r="Z463" s="44"/>
    </row>
    <row r="464" spans="1:26" ht="12.75" customHeight="1">
      <c r="A464" s="44"/>
      <c r="B464" s="44"/>
      <c r="C464" s="44"/>
      <c r="D464" s="44"/>
      <c r="E464" s="44"/>
      <c r="F464" s="44"/>
      <c r="G464" s="44"/>
      <c r="H464" s="44"/>
      <c r="I464" s="44"/>
      <c r="J464" s="44"/>
      <c r="K464" s="44"/>
      <c r="L464" s="44"/>
      <c r="M464" s="44"/>
      <c r="N464" s="44"/>
      <c r="O464" s="44"/>
      <c r="P464" s="44"/>
      <c r="Q464" s="44"/>
      <c r="R464" s="44"/>
      <c r="S464" s="44"/>
      <c r="T464" s="44"/>
      <c r="U464" s="44"/>
      <c r="V464" s="44"/>
      <c r="W464" s="44"/>
      <c r="X464" s="44"/>
      <c r="Y464" s="44"/>
      <c r="Z464" s="44"/>
    </row>
    <row r="465" spans="1:26" ht="12.75" customHeight="1">
      <c r="A465" s="44"/>
      <c r="B465" s="44"/>
      <c r="C465" s="44"/>
      <c r="D465" s="44"/>
      <c r="E465" s="44"/>
      <c r="F465" s="44"/>
      <c r="G465" s="44"/>
      <c r="H465" s="44"/>
      <c r="I465" s="44"/>
      <c r="J465" s="44"/>
      <c r="K465" s="44"/>
      <c r="L465" s="44"/>
      <c r="M465" s="44"/>
      <c r="N465" s="44"/>
      <c r="O465" s="44"/>
      <c r="P465" s="44"/>
      <c r="Q465" s="44"/>
      <c r="R465" s="44"/>
      <c r="S465" s="44"/>
      <c r="T465" s="44"/>
      <c r="U465" s="44"/>
      <c r="V465" s="44"/>
      <c r="W465" s="44"/>
      <c r="X465" s="44"/>
      <c r="Y465" s="44"/>
      <c r="Z465" s="44"/>
    </row>
    <row r="466" spans="1:26" ht="12.75" customHeight="1">
      <c r="A466" s="44"/>
      <c r="B466" s="44"/>
      <c r="C466" s="44"/>
      <c r="D466" s="44"/>
      <c r="E466" s="44"/>
      <c r="F466" s="44"/>
      <c r="G466" s="44"/>
      <c r="H466" s="44"/>
      <c r="I466" s="44"/>
      <c r="J466" s="44"/>
      <c r="K466" s="44"/>
      <c r="L466" s="44"/>
      <c r="M466" s="44"/>
      <c r="N466" s="44"/>
      <c r="O466" s="44"/>
      <c r="P466" s="44"/>
      <c r="Q466" s="44"/>
      <c r="R466" s="44"/>
      <c r="S466" s="44"/>
      <c r="T466" s="44"/>
      <c r="U466" s="44"/>
      <c r="V466" s="44"/>
      <c r="W466" s="44"/>
      <c r="X466" s="44"/>
      <c r="Y466" s="44"/>
      <c r="Z466" s="44"/>
    </row>
    <row r="467" spans="1:26" ht="12.75" customHeight="1">
      <c r="A467" s="44"/>
      <c r="B467" s="44"/>
      <c r="C467" s="44"/>
      <c r="D467" s="44"/>
      <c r="E467" s="44"/>
      <c r="F467" s="44"/>
      <c r="G467" s="44"/>
      <c r="H467" s="44"/>
      <c r="I467" s="44"/>
      <c r="J467" s="44"/>
      <c r="K467" s="44"/>
      <c r="L467" s="44"/>
      <c r="M467" s="44"/>
      <c r="N467" s="44"/>
      <c r="O467" s="44"/>
      <c r="P467" s="44"/>
      <c r="Q467" s="44"/>
      <c r="R467" s="44"/>
      <c r="S467" s="44"/>
      <c r="T467" s="44"/>
      <c r="U467" s="44"/>
      <c r="V467" s="44"/>
      <c r="W467" s="44"/>
      <c r="X467" s="44"/>
      <c r="Y467" s="44"/>
      <c r="Z467" s="44"/>
    </row>
    <row r="468" spans="1:26" ht="12.75" customHeight="1">
      <c r="A468" s="44"/>
      <c r="B468" s="44"/>
      <c r="C468" s="44"/>
      <c r="D468" s="44"/>
      <c r="E468" s="44"/>
      <c r="F468" s="44"/>
      <c r="G468" s="44"/>
      <c r="H468" s="44"/>
      <c r="I468" s="44"/>
      <c r="J468" s="44"/>
      <c r="K468" s="44"/>
      <c r="L468" s="44"/>
      <c r="M468" s="44"/>
      <c r="N468" s="44"/>
      <c r="O468" s="44"/>
      <c r="P468" s="44"/>
      <c r="Q468" s="44"/>
      <c r="R468" s="44"/>
      <c r="S468" s="44"/>
      <c r="T468" s="44"/>
      <c r="U468" s="44"/>
      <c r="V468" s="44"/>
      <c r="W468" s="44"/>
      <c r="X468" s="44"/>
      <c r="Y468" s="44"/>
      <c r="Z468" s="44"/>
    </row>
    <row r="469" spans="1:26" ht="12.75" customHeight="1">
      <c r="A469" s="44"/>
      <c r="B469" s="44"/>
      <c r="C469" s="44"/>
      <c r="D469" s="44"/>
      <c r="E469" s="44"/>
      <c r="F469" s="44"/>
      <c r="G469" s="44"/>
      <c r="H469" s="44"/>
      <c r="I469" s="44"/>
      <c r="J469" s="44"/>
      <c r="K469" s="44"/>
      <c r="L469" s="44"/>
      <c r="M469" s="44"/>
      <c r="N469" s="44"/>
      <c r="O469" s="44"/>
      <c r="P469" s="44"/>
      <c r="Q469" s="44"/>
      <c r="R469" s="44"/>
      <c r="S469" s="44"/>
      <c r="T469" s="44"/>
      <c r="U469" s="44"/>
      <c r="V469" s="44"/>
      <c r="W469" s="44"/>
      <c r="X469" s="44"/>
      <c r="Y469" s="44"/>
      <c r="Z469" s="44"/>
    </row>
    <row r="470" spans="1:26" ht="12.75" customHeight="1">
      <c r="A470" s="44"/>
      <c r="B470" s="44"/>
      <c r="C470" s="44"/>
      <c r="D470" s="44"/>
      <c r="E470" s="44"/>
      <c r="F470" s="44"/>
      <c r="G470" s="44"/>
      <c r="H470" s="44"/>
      <c r="I470" s="44"/>
      <c r="J470" s="44"/>
      <c r="K470" s="44"/>
      <c r="L470" s="44"/>
      <c r="M470" s="44"/>
      <c r="N470" s="44"/>
      <c r="O470" s="44"/>
      <c r="P470" s="44"/>
      <c r="Q470" s="44"/>
      <c r="R470" s="44"/>
      <c r="S470" s="44"/>
      <c r="T470" s="44"/>
      <c r="U470" s="44"/>
      <c r="V470" s="44"/>
      <c r="W470" s="44"/>
      <c r="X470" s="44"/>
      <c r="Y470" s="44"/>
      <c r="Z470" s="44"/>
    </row>
    <row r="471" spans="1:26" ht="12.75" customHeight="1">
      <c r="A471" s="44"/>
      <c r="B471" s="44"/>
      <c r="C471" s="44"/>
      <c r="D471" s="44"/>
      <c r="E471" s="44"/>
      <c r="F471" s="44"/>
      <c r="G471" s="44"/>
      <c r="H471" s="44"/>
      <c r="I471" s="44"/>
      <c r="J471" s="44"/>
      <c r="K471" s="44"/>
      <c r="L471" s="44"/>
      <c r="M471" s="44"/>
      <c r="N471" s="44"/>
      <c r="O471" s="44"/>
      <c r="P471" s="44"/>
      <c r="Q471" s="44"/>
      <c r="R471" s="44"/>
      <c r="S471" s="44"/>
      <c r="T471" s="44"/>
      <c r="U471" s="44"/>
      <c r="V471" s="44"/>
      <c r="W471" s="44"/>
      <c r="X471" s="44"/>
      <c r="Y471" s="44"/>
      <c r="Z471" s="44"/>
    </row>
    <row r="472" spans="1:26" ht="12.75" customHeight="1">
      <c r="A472" s="44"/>
      <c r="B472" s="44"/>
      <c r="C472" s="44"/>
      <c r="D472" s="44"/>
      <c r="E472" s="44"/>
      <c r="F472" s="44"/>
      <c r="G472" s="44"/>
      <c r="H472" s="44"/>
      <c r="I472" s="44"/>
      <c r="J472" s="44"/>
      <c r="K472" s="44"/>
      <c r="L472" s="44"/>
      <c r="M472" s="44"/>
      <c r="N472" s="44"/>
      <c r="O472" s="44"/>
      <c r="P472" s="44"/>
      <c r="Q472" s="44"/>
      <c r="R472" s="44"/>
      <c r="S472" s="44"/>
      <c r="T472" s="44"/>
      <c r="U472" s="44"/>
      <c r="V472" s="44"/>
      <c r="W472" s="44"/>
      <c r="X472" s="44"/>
      <c r="Y472" s="44"/>
      <c r="Z472" s="44"/>
    </row>
    <row r="473" spans="1:26" ht="12.75" customHeight="1">
      <c r="A473" s="44"/>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row>
    <row r="474" spans="1:26" ht="12.75" customHeight="1">
      <c r="A474" s="44"/>
      <c r="B474" s="44"/>
      <c r="C474" s="44"/>
      <c r="D474" s="44"/>
      <c r="E474" s="44"/>
      <c r="F474" s="44"/>
      <c r="G474" s="44"/>
      <c r="H474" s="44"/>
      <c r="I474" s="44"/>
      <c r="J474" s="44"/>
      <c r="K474" s="44"/>
      <c r="L474" s="44"/>
      <c r="M474" s="44"/>
      <c r="N474" s="44"/>
      <c r="O474" s="44"/>
      <c r="P474" s="44"/>
      <c r="Q474" s="44"/>
      <c r="R474" s="44"/>
      <c r="S474" s="44"/>
      <c r="T474" s="44"/>
      <c r="U474" s="44"/>
      <c r="V474" s="44"/>
      <c r="W474" s="44"/>
      <c r="X474" s="44"/>
      <c r="Y474" s="44"/>
      <c r="Z474" s="44"/>
    </row>
    <row r="475" spans="1:26" ht="12.75" customHeight="1">
      <c r="A475" s="44"/>
      <c r="B475" s="44"/>
      <c r="C475" s="44"/>
      <c r="D475" s="44"/>
      <c r="E475" s="44"/>
      <c r="F475" s="44"/>
      <c r="G475" s="44"/>
      <c r="H475" s="44"/>
      <c r="I475" s="44"/>
      <c r="J475" s="44"/>
      <c r="K475" s="44"/>
      <c r="L475" s="44"/>
      <c r="M475" s="44"/>
      <c r="N475" s="44"/>
      <c r="O475" s="44"/>
      <c r="P475" s="44"/>
      <c r="Q475" s="44"/>
      <c r="R475" s="44"/>
      <c r="S475" s="44"/>
      <c r="T475" s="44"/>
      <c r="U475" s="44"/>
      <c r="V475" s="44"/>
      <c r="W475" s="44"/>
      <c r="X475" s="44"/>
      <c r="Y475" s="44"/>
      <c r="Z475" s="44"/>
    </row>
    <row r="476" spans="1:26" ht="12.75" customHeight="1">
      <c r="A476" s="44"/>
      <c r="B476" s="44"/>
      <c r="C476" s="44"/>
      <c r="D476" s="44"/>
      <c r="E476" s="44"/>
      <c r="F476" s="44"/>
      <c r="G476" s="44"/>
      <c r="H476" s="44"/>
      <c r="I476" s="44"/>
      <c r="J476" s="44"/>
      <c r="K476" s="44"/>
      <c r="L476" s="44"/>
      <c r="M476" s="44"/>
      <c r="N476" s="44"/>
      <c r="O476" s="44"/>
      <c r="P476" s="44"/>
      <c r="Q476" s="44"/>
      <c r="R476" s="44"/>
      <c r="S476" s="44"/>
      <c r="T476" s="44"/>
      <c r="U476" s="44"/>
      <c r="V476" s="44"/>
      <c r="W476" s="44"/>
      <c r="X476" s="44"/>
      <c r="Y476" s="44"/>
      <c r="Z476" s="44"/>
    </row>
    <row r="477" spans="1:26" ht="12.75" customHeight="1">
      <c r="A477" s="44"/>
      <c r="B477" s="44"/>
      <c r="C477" s="44"/>
      <c r="D477" s="44"/>
      <c r="E477" s="44"/>
      <c r="F477" s="44"/>
      <c r="G477" s="44"/>
      <c r="H477" s="44"/>
      <c r="I477" s="44"/>
      <c r="J477" s="44"/>
      <c r="K477" s="44"/>
      <c r="L477" s="44"/>
      <c r="M477" s="44"/>
      <c r="N477" s="44"/>
      <c r="O477" s="44"/>
      <c r="P477" s="44"/>
      <c r="Q477" s="44"/>
      <c r="R477" s="44"/>
      <c r="S477" s="44"/>
      <c r="T477" s="44"/>
      <c r="U477" s="44"/>
      <c r="V477" s="44"/>
      <c r="W477" s="44"/>
      <c r="X477" s="44"/>
      <c r="Y477" s="44"/>
      <c r="Z477" s="44"/>
    </row>
    <row r="478" spans="1:26" ht="12.75" customHeight="1">
      <c r="A478" s="44"/>
      <c r="B478" s="44"/>
      <c r="C478" s="44"/>
      <c r="D478" s="44"/>
      <c r="E478" s="44"/>
      <c r="F478" s="44"/>
      <c r="G478" s="44"/>
      <c r="H478" s="44"/>
      <c r="I478" s="44"/>
      <c r="J478" s="44"/>
      <c r="K478" s="44"/>
      <c r="L478" s="44"/>
      <c r="M478" s="44"/>
      <c r="N478" s="44"/>
      <c r="O478" s="44"/>
      <c r="P478" s="44"/>
      <c r="Q478" s="44"/>
      <c r="R478" s="44"/>
      <c r="S478" s="44"/>
      <c r="T478" s="44"/>
      <c r="U478" s="44"/>
      <c r="V478" s="44"/>
      <c r="W478" s="44"/>
      <c r="X478" s="44"/>
      <c r="Y478" s="44"/>
      <c r="Z478" s="44"/>
    </row>
    <row r="479" spans="1:26" ht="12.75" customHeight="1">
      <c r="A479" s="44"/>
      <c r="B479" s="44"/>
      <c r="C479" s="44"/>
      <c r="D479" s="44"/>
      <c r="E479" s="44"/>
      <c r="F479" s="44"/>
      <c r="G479" s="44"/>
      <c r="H479" s="44"/>
      <c r="I479" s="44"/>
      <c r="J479" s="44"/>
      <c r="K479" s="44"/>
      <c r="L479" s="44"/>
      <c r="M479" s="44"/>
      <c r="N479" s="44"/>
      <c r="O479" s="44"/>
      <c r="P479" s="44"/>
      <c r="Q479" s="44"/>
      <c r="R479" s="44"/>
      <c r="S479" s="44"/>
      <c r="T479" s="44"/>
      <c r="U479" s="44"/>
      <c r="V479" s="44"/>
      <c r="W479" s="44"/>
      <c r="X479" s="44"/>
      <c r="Y479" s="44"/>
      <c r="Z479" s="44"/>
    </row>
    <row r="480" spans="1:26" ht="12.75" customHeight="1">
      <c r="A480" s="44"/>
      <c r="B480" s="44"/>
      <c r="C480" s="44"/>
      <c r="D480" s="44"/>
      <c r="E480" s="44"/>
      <c r="F480" s="44"/>
      <c r="G480" s="44"/>
      <c r="H480" s="44"/>
      <c r="I480" s="44"/>
      <c r="J480" s="44"/>
      <c r="K480" s="44"/>
      <c r="L480" s="44"/>
      <c r="M480" s="44"/>
      <c r="N480" s="44"/>
      <c r="O480" s="44"/>
      <c r="P480" s="44"/>
      <c r="Q480" s="44"/>
      <c r="R480" s="44"/>
      <c r="S480" s="44"/>
      <c r="T480" s="44"/>
      <c r="U480" s="44"/>
      <c r="V480" s="44"/>
      <c r="W480" s="44"/>
      <c r="X480" s="44"/>
      <c r="Y480" s="44"/>
      <c r="Z480" s="44"/>
    </row>
    <row r="481" spans="1:26" ht="12.75" customHeight="1">
      <c r="A481" s="44"/>
      <c r="B481" s="44"/>
      <c r="C481" s="44"/>
      <c r="D481" s="44"/>
      <c r="E481" s="44"/>
      <c r="F481" s="44"/>
      <c r="G481" s="44"/>
      <c r="H481" s="44"/>
      <c r="I481" s="44"/>
      <c r="J481" s="44"/>
      <c r="K481" s="44"/>
      <c r="L481" s="44"/>
      <c r="M481" s="44"/>
      <c r="N481" s="44"/>
      <c r="O481" s="44"/>
      <c r="P481" s="44"/>
      <c r="Q481" s="44"/>
      <c r="R481" s="44"/>
      <c r="S481" s="44"/>
      <c r="T481" s="44"/>
      <c r="U481" s="44"/>
      <c r="V481" s="44"/>
      <c r="W481" s="44"/>
      <c r="X481" s="44"/>
      <c r="Y481" s="44"/>
      <c r="Z481" s="44"/>
    </row>
    <row r="482" spans="1:26" ht="12.75" customHeight="1">
      <c r="A482" s="44"/>
      <c r="B482" s="44"/>
      <c r="C482" s="44"/>
      <c r="D482" s="44"/>
      <c r="E482" s="44"/>
      <c r="F482" s="44"/>
      <c r="G482" s="44"/>
      <c r="H482" s="44"/>
      <c r="I482" s="44"/>
      <c r="J482" s="44"/>
      <c r="K482" s="44"/>
      <c r="L482" s="44"/>
      <c r="M482" s="44"/>
      <c r="N482" s="44"/>
      <c r="O482" s="44"/>
      <c r="P482" s="44"/>
      <c r="Q482" s="44"/>
      <c r="R482" s="44"/>
      <c r="S482" s="44"/>
      <c r="T482" s="44"/>
      <c r="U482" s="44"/>
      <c r="V482" s="44"/>
      <c r="W482" s="44"/>
      <c r="X482" s="44"/>
      <c r="Y482" s="44"/>
      <c r="Z482" s="44"/>
    </row>
    <row r="483" spans="1:26" ht="12.75" customHeight="1">
      <c r="A483" s="44"/>
      <c r="B483" s="44"/>
      <c r="C483" s="44"/>
      <c r="D483" s="44"/>
      <c r="E483" s="44"/>
      <c r="F483" s="44"/>
      <c r="G483" s="44"/>
      <c r="H483" s="44"/>
      <c r="I483" s="44"/>
      <c r="J483" s="44"/>
      <c r="K483" s="44"/>
      <c r="L483" s="44"/>
      <c r="M483" s="44"/>
      <c r="N483" s="44"/>
      <c r="O483" s="44"/>
      <c r="P483" s="44"/>
      <c r="Q483" s="44"/>
      <c r="R483" s="44"/>
      <c r="S483" s="44"/>
      <c r="T483" s="44"/>
      <c r="U483" s="44"/>
      <c r="V483" s="44"/>
      <c r="W483" s="44"/>
      <c r="X483" s="44"/>
      <c r="Y483" s="44"/>
      <c r="Z483" s="44"/>
    </row>
    <row r="484" spans="1:26" ht="12.75" customHeight="1">
      <c r="A484" s="44"/>
      <c r="B484" s="44"/>
      <c r="C484" s="44"/>
      <c r="D484" s="44"/>
      <c r="E484" s="44"/>
      <c r="F484" s="44"/>
      <c r="G484" s="44"/>
      <c r="H484" s="44"/>
      <c r="I484" s="44"/>
      <c r="J484" s="44"/>
      <c r="K484" s="44"/>
      <c r="L484" s="44"/>
      <c r="M484" s="44"/>
      <c r="N484" s="44"/>
      <c r="O484" s="44"/>
      <c r="P484" s="44"/>
      <c r="Q484" s="44"/>
      <c r="R484" s="44"/>
      <c r="S484" s="44"/>
      <c r="T484" s="44"/>
      <c r="U484" s="44"/>
      <c r="V484" s="44"/>
      <c r="W484" s="44"/>
      <c r="X484" s="44"/>
      <c r="Y484" s="44"/>
      <c r="Z484" s="44"/>
    </row>
    <row r="485" spans="1:26" ht="12.75" customHeight="1">
      <c r="A485" s="44"/>
      <c r="B485" s="44"/>
      <c r="C485" s="44"/>
      <c r="D485" s="44"/>
      <c r="E485" s="44"/>
      <c r="F485" s="44"/>
      <c r="G485" s="44"/>
      <c r="H485" s="44"/>
      <c r="I485" s="44"/>
      <c r="J485" s="44"/>
      <c r="K485" s="44"/>
      <c r="L485" s="44"/>
      <c r="M485" s="44"/>
      <c r="N485" s="44"/>
      <c r="O485" s="44"/>
      <c r="P485" s="44"/>
      <c r="Q485" s="44"/>
      <c r="R485" s="44"/>
      <c r="S485" s="44"/>
      <c r="T485" s="44"/>
      <c r="U485" s="44"/>
      <c r="V485" s="44"/>
      <c r="W485" s="44"/>
      <c r="X485" s="44"/>
      <c r="Y485" s="44"/>
      <c r="Z485" s="44"/>
    </row>
    <row r="486" spans="1:26" ht="12.75" customHeight="1">
      <c r="A486" s="44"/>
      <c r="B486" s="44"/>
      <c r="C486" s="44"/>
      <c r="D486" s="44"/>
      <c r="E486" s="44"/>
      <c r="F486" s="44"/>
      <c r="G486" s="44"/>
      <c r="H486" s="44"/>
      <c r="I486" s="44"/>
      <c r="J486" s="44"/>
      <c r="K486" s="44"/>
      <c r="L486" s="44"/>
      <c r="M486" s="44"/>
      <c r="N486" s="44"/>
      <c r="O486" s="44"/>
      <c r="P486" s="44"/>
      <c r="Q486" s="44"/>
      <c r="R486" s="44"/>
      <c r="S486" s="44"/>
      <c r="T486" s="44"/>
      <c r="U486" s="44"/>
      <c r="V486" s="44"/>
      <c r="W486" s="44"/>
      <c r="X486" s="44"/>
      <c r="Y486" s="44"/>
      <c r="Z486" s="44"/>
    </row>
    <row r="487" spans="1:26" ht="12.75" customHeight="1">
      <c r="A487" s="44"/>
      <c r="B487" s="44"/>
      <c r="C487" s="44"/>
      <c r="D487" s="44"/>
      <c r="E487" s="44"/>
      <c r="F487" s="44"/>
      <c r="G487" s="44"/>
      <c r="H487" s="44"/>
      <c r="I487" s="44"/>
      <c r="J487" s="44"/>
      <c r="K487" s="44"/>
      <c r="L487" s="44"/>
      <c r="M487" s="44"/>
      <c r="N487" s="44"/>
      <c r="O487" s="44"/>
      <c r="P487" s="44"/>
      <c r="Q487" s="44"/>
      <c r="R487" s="44"/>
      <c r="S487" s="44"/>
      <c r="T487" s="44"/>
      <c r="U487" s="44"/>
      <c r="V487" s="44"/>
      <c r="W487" s="44"/>
      <c r="X487" s="44"/>
      <c r="Y487" s="44"/>
      <c r="Z487" s="44"/>
    </row>
    <row r="488" spans="1:26" ht="12.75" customHeight="1">
      <c r="A488" s="44"/>
      <c r="B488" s="44"/>
      <c r="C488" s="44"/>
      <c r="D488" s="44"/>
      <c r="E488" s="44"/>
      <c r="F488" s="44"/>
      <c r="G488" s="44"/>
      <c r="H488" s="44"/>
      <c r="I488" s="44"/>
      <c r="J488" s="44"/>
      <c r="K488" s="44"/>
      <c r="L488" s="44"/>
      <c r="M488" s="44"/>
      <c r="N488" s="44"/>
      <c r="O488" s="44"/>
      <c r="P488" s="44"/>
      <c r="Q488" s="44"/>
      <c r="R488" s="44"/>
      <c r="S488" s="44"/>
      <c r="T488" s="44"/>
      <c r="U488" s="44"/>
      <c r="V488" s="44"/>
      <c r="W488" s="44"/>
      <c r="X488" s="44"/>
      <c r="Y488" s="44"/>
      <c r="Z488" s="44"/>
    </row>
    <row r="489" spans="1:26" ht="12.75" customHeight="1">
      <c r="A489" s="44"/>
      <c r="B489" s="44"/>
      <c r="C489" s="44"/>
      <c r="D489" s="44"/>
      <c r="E489" s="44"/>
      <c r="F489" s="44"/>
      <c r="G489" s="44"/>
      <c r="H489" s="44"/>
      <c r="I489" s="44"/>
      <c r="J489" s="44"/>
      <c r="K489" s="44"/>
      <c r="L489" s="44"/>
      <c r="M489" s="44"/>
      <c r="N489" s="44"/>
      <c r="O489" s="44"/>
      <c r="P489" s="44"/>
      <c r="Q489" s="44"/>
      <c r="R489" s="44"/>
      <c r="S489" s="44"/>
      <c r="T489" s="44"/>
      <c r="U489" s="44"/>
      <c r="V489" s="44"/>
      <c r="W489" s="44"/>
      <c r="X489" s="44"/>
      <c r="Y489" s="44"/>
      <c r="Z489" s="44"/>
    </row>
    <row r="490" spans="1:26" ht="12.75" customHeight="1">
      <c r="A490" s="44"/>
      <c r="B490" s="44"/>
      <c r="C490" s="44"/>
      <c r="D490" s="44"/>
      <c r="E490" s="44"/>
      <c r="F490" s="44"/>
      <c r="G490" s="44"/>
      <c r="H490" s="44"/>
      <c r="I490" s="44"/>
      <c r="J490" s="44"/>
      <c r="K490" s="44"/>
      <c r="L490" s="44"/>
      <c r="M490" s="44"/>
      <c r="N490" s="44"/>
      <c r="O490" s="44"/>
      <c r="P490" s="44"/>
      <c r="Q490" s="44"/>
      <c r="R490" s="44"/>
      <c r="S490" s="44"/>
      <c r="T490" s="44"/>
      <c r="U490" s="44"/>
      <c r="V490" s="44"/>
      <c r="W490" s="44"/>
      <c r="X490" s="44"/>
      <c r="Y490" s="44"/>
      <c r="Z490" s="44"/>
    </row>
    <row r="491" spans="1:26" ht="12.75" customHeight="1">
      <c r="A491" s="44"/>
      <c r="B491" s="44"/>
      <c r="C491" s="44"/>
      <c r="D491" s="44"/>
      <c r="E491" s="44"/>
      <c r="F491" s="44"/>
      <c r="G491" s="44"/>
      <c r="H491" s="44"/>
      <c r="I491" s="44"/>
      <c r="J491" s="44"/>
      <c r="K491" s="44"/>
      <c r="L491" s="44"/>
      <c r="M491" s="44"/>
      <c r="N491" s="44"/>
      <c r="O491" s="44"/>
      <c r="P491" s="44"/>
      <c r="Q491" s="44"/>
      <c r="R491" s="44"/>
      <c r="S491" s="44"/>
      <c r="T491" s="44"/>
      <c r="U491" s="44"/>
      <c r="V491" s="44"/>
      <c r="W491" s="44"/>
      <c r="X491" s="44"/>
      <c r="Y491" s="44"/>
      <c r="Z491" s="44"/>
    </row>
    <row r="492" spans="1:26" ht="12.75" customHeight="1">
      <c r="A492" s="44"/>
      <c r="B492" s="44"/>
      <c r="C492" s="44"/>
      <c r="D492" s="44"/>
      <c r="E492" s="44"/>
      <c r="F492" s="44"/>
      <c r="G492" s="44"/>
      <c r="H492" s="44"/>
      <c r="I492" s="44"/>
      <c r="J492" s="44"/>
      <c r="K492" s="44"/>
      <c r="L492" s="44"/>
      <c r="M492" s="44"/>
      <c r="N492" s="44"/>
      <c r="O492" s="44"/>
      <c r="P492" s="44"/>
      <c r="Q492" s="44"/>
      <c r="R492" s="44"/>
      <c r="S492" s="44"/>
      <c r="T492" s="44"/>
      <c r="U492" s="44"/>
      <c r="V492" s="44"/>
      <c r="W492" s="44"/>
      <c r="X492" s="44"/>
      <c r="Y492" s="44"/>
      <c r="Z492" s="44"/>
    </row>
    <row r="493" spans="1:26" ht="12.75" customHeight="1">
      <c r="A493" s="44"/>
      <c r="B493" s="44"/>
      <c r="C493" s="44"/>
      <c r="D493" s="44"/>
      <c r="E493" s="44"/>
      <c r="F493" s="44"/>
      <c r="G493" s="44"/>
      <c r="H493" s="44"/>
      <c r="I493" s="44"/>
      <c r="J493" s="44"/>
      <c r="K493" s="44"/>
      <c r="L493" s="44"/>
      <c r="M493" s="44"/>
      <c r="N493" s="44"/>
      <c r="O493" s="44"/>
      <c r="P493" s="44"/>
      <c r="Q493" s="44"/>
      <c r="R493" s="44"/>
      <c r="S493" s="44"/>
      <c r="T493" s="44"/>
      <c r="U493" s="44"/>
      <c r="V493" s="44"/>
      <c r="W493" s="44"/>
      <c r="X493" s="44"/>
      <c r="Y493" s="44"/>
      <c r="Z493" s="44"/>
    </row>
    <row r="494" spans="1:26" ht="12.75" customHeight="1">
      <c r="A494" s="44"/>
      <c r="B494" s="44"/>
      <c r="C494" s="44"/>
      <c r="D494" s="44"/>
      <c r="E494" s="44"/>
      <c r="F494" s="44"/>
      <c r="G494" s="44"/>
      <c r="H494" s="44"/>
      <c r="I494" s="44"/>
      <c r="J494" s="44"/>
      <c r="K494" s="44"/>
      <c r="L494" s="44"/>
      <c r="M494" s="44"/>
      <c r="N494" s="44"/>
      <c r="O494" s="44"/>
      <c r="P494" s="44"/>
      <c r="Q494" s="44"/>
      <c r="R494" s="44"/>
      <c r="S494" s="44"/>
      <c r="T494" s="44"/>
      <c r="U494" s="44"/>
      <c r="V494" s="44"/>
      <c r="W494" s="44"/>
      <c r="X494" s="44"/>
      <c r="Y494" s="44"/>
      <c r="Z494" s="44"/>
    </row>
    <row r="495" spans="1:26" ht="12.75" customHeight="1">
      <c r="A495" s="44"/>
      <c r="B495" s="44"/>
      <c r="C495" s="44"/>
      <c r="D495" s="44"/>
      <c r="E495" s="44"/>
      <c r="F495" s="44"/>
      <c r="G495" s="44"/>
      <c r="H495" s="44"/>
      <c r="I495" s="44"/>
      <c r="J495" s="44"/>
      <c r="K495" s="44"/>
      <c r="L495" s="44"/>
      <c r="M495" s="44"/>
      <c r="N495" s="44"/>
      <c r="O495" s="44"/>
      <c r="P495" s="44"/>
      <c r="Q495" s="44"/>
      <c r="R495" s="44"/>
      <c r="S495" s="44"/>
      <c r="T495" s="44"/>
      <c r="U495" s="44"/>
      <c r="V495" s="44"/>
      <c r="W495" s="44"/>
      <c r="X495" s="44"/>
      <c r="Y495" s="44"/>
      <c r="Z495" s="44"/>
    </row>
    <row r="496" spans="1:26" ht="12.75" customHeight="1">
      <c r="A496" s="44"/>
      <c r="B496" s="44"/>
      <c r="C496" s="44"/>
      <c r="D496" s="44"/>
      <c r="E496" s="44"/>
      <c r="F496" s="44"/>
      <c r="G496" s="44"/>
      <c r="H496" s="44"/>
      <c r="I496" s="44"/>
      <c r="J496" s="44"/>
      <c r="K496" s="44"/>
      <c r="L496" s="44"/>
      <c r="M496" s="44"/>
      <c r="N496" s="44"/>
      <c r="O496" s="44"/>
      <c r="P496" s="44"/>
      <c r="Q496" s="44"/>
      <c r="R496" s="44"/>
      <c r="S496" s="44"/>
      <c r="T496" s="44"/>
      <c r="U496" s="44"/>
      <c r="V496" s="44"/>
      <c r="W496" s="44"/>
      <c r="X496" s="44"/>
      <c r="Y496" s="44"/>
      <c r="Z496" s="44"/>
    </row>
    <row r="497" spans="1:26" ht="12.75" customHeight="1">
      <c r="A497" s="44"/>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row>
    <row r="498" spans="1:26" ht="12.75" customHeight="1">
      <c r="A498" s="44"/>
      <c r="B498" s="44"/>
      <c r="C498" s="44"/>
      <c r="D498" s="44"/>
      <c r="E498" s="44"/>
      <c r="F498" s="44"/>
      <c r="G498" s="44"/>
      <c r="H498" s="44"/>
      <c r="I498" s="44"/>
      <c r="J498" s="44"/>
      <c r="K498" s="44"/>
      <c r="L498" s="44"/>
      <c r="M498" s="44"/>
      <c r="N498" s="44"/>
      <c r="O498" s="44"/>
      <c r="P498" s="44"/>
      <c r="Q498" s="44"/>
      <c r="R498" s="44"/>
      <c r="S498" s="44"/>
      <c r="T498" s="44"/>
      <c r="U498" s="44"/>
      <c r="V498" s="44"/>
      <c r="W498" s="44"/>
      <c r="X498" s="44"/>
      <c r="Y498" s="44"/>
      <c r="Z498" s="44"/>
    </row>
    <row r="499" spans="1:26" ht="12.75" customHeight="1">
      <c r="A499" s="44"/>
      <c r="B499" s="44"/>
      <c r="C499" s="44"/>
      <c r="D499" s="44"/>
      <c r="E499" s="44"/>
      <c r="F499" s="44"/>
      <c r="G499" s="44"/>
      <c r="H499" s="44"/>
      <c r="I499" s="44"/>
      <c r="J499" s="44"/>
      <c r="K499" s="44"/>
      <c r="L499" s="44"/>
      <c r="M499" s="44"/>
      <c r="N499" s="44"/>
      <c r="O499" s="44"/>
      <c r="P499" s="44"/>
      <c r="Q499" s="44"/>
      <c r="R499" s="44"/>
      <c r="S499" s="44"/>
      <c r="T499" s="44"/>
      <c r="U499" s="44"/>
      <c r="V499" s="44"/>
      <c r="W499" s="44"/>
      <c r="X499" s="44"/>
      <c r="Y499" s="44"/>
      <c r="Z499" s="44"/>
    </row>
    <row r="500" spans="1:26" ht="12.75" customHeight="1">
      <c r="A500" s="44"/>
      <c r="B500" s="44"/>
      <c r="C500" s="44"/>
      <c r="D500" s="44"/>
      <c r="E500" s="44"/>
      <c r="F500" s="44"/>
      <c r="G500" s="44"/>
      <c r="H500" s="44"/>
      <c r="I500" s="44"/>
      <c r="J500" s="44"/>
      <c r="K500" s="44"/>
      <c r="L500" s="44"/>
      <c r="M500" s="44"/>
      <c r="N500" s="44"/>
      <c r="O500" s="44"/>
      <c r="P500" s="44"/>
      <c r="Q500" s="44"/>
      <c r="R500" s="44"/>
      <c r="S500" s="44"/>
      <c r="T500" s="44"/>
      <c r="U500" s="44"/>
      <c r="V500" s="44"/>
      <c r="W500" s="44"/>
      <c r="X500" s="44"/>
      <c r="Y500" s="44"/>
      <c r="Z500" s="44"/>
    </row>
    <row r="501" spans="1:26" ht="12.75" customHeight="1">
      <c r="A501" s="44"/>
      <c r="B501" s="44"/>
      <c r="C501" s="44"/>
      <c r="D501" s="44"/>
      <c r="E501" s="44"/>
      <c r="F501" s="44"/>
      <c r="G501" s="44"/>
      <c r="H501" s="44"/>
      <c r="I501" s="44"/>
      <c r="J501" s="44"/>
      <c r="K501" s="44"/>
      <c r="L501" s="44"/>
      <c r="M501" s="44"/>
      <c r="N501" s="44"/>
      <c r="O501" s="44"/>
      <c r="P501" s="44"/>
      <c r="Q501" s="44"/>
      <c r="R501" s="44"/>
      <c r="S501" s="44"/>
      <c r="T501" s="44"/>
      <c r="U501" s="44"/>
      <c r="V501" s="44"/>
      <c r="W501" s="44"/>
      <c r="X501" s="44"/>
      <c r="Y501" s="44"/>
      <c r="Z501" s="44"/>
    </row>
    <row r="502" spans="1:26" ht="12.75" customHeight="1">
      <c r="A502" s="44"/>
      <c r="B502" s="44"/>
      <c r="C502" s="44"/>
      <c r="D502" s="44"/>
      <c r="E502" s="44"/>
      <c r="F502" s="44"/>
      <c r="G502" s="44"/>
      <c r="H502" s="44"/>
      <c r="I502" s="44"/>
      <c r="J502" s="44"/>
      <c r="K502" s="44"/>
      <c r="L502" s="44"/>
      <c r="M502" s="44"/>
      <c r="N502" s="44"/>
      <c r="O502" s="44"/>
      <c r="P502" s="44"/>
      <c r="Q502" s="44"/>
      <c r="R502" s="44"/>
      <c r="S502" s="44"/>
      <c r="T502" s="44"/>
      <c r="U502" s="44"/>
      <c r="V502" s="44"/>
      <c r="W502" s="44"/>
      <c r="X502" s="44"/>
      <c r="Y502" s="44"/>
      <c r="Z502" s="44"/>
    </row>
    <row r="503" spans="1:26" ht="12.75" customHeight="1">
      <c r="A503" s="44"/>
      <c r="B503" s="44"/>
      <c r="C503" s="44"/>
      <c r="D503" s="44"/>
      <c r="E503" s="44"/>
      <c r="F503" s="44"/>
      <c r="G503" s="44"/>
      <c r="H503" s="44"/>
      <c r="I503" s="44"/>
      <c r="J503" s="44"/>
      <c r="K503" s="44"/>
      <c r="L503" s="44"/>
      <c r="M503" s="44"/>
      <c r="N503" s="44"/>
      <c r="O503" s="44"/>
      <c r="P503" s="44"/>
      <c r="Q503" s="44"/>
      <c r="R503" s="44"/>
      <c r="S503" s="44"/>
      <c r="T503" s="44"/>
      <c r="U503" s="44"/>
      <c r="V503" s="44"/>
      <c r="W503" s="44"/>
      <c r="X503" s="44"/>
      <c r="Y503" s="44"/>
      <c r="Z503" s="44"/>
    </row>
    <row r="504" spans="1:26" ht="12.75" customHeight="1">
      <c r="A504" s="44"/>
      <c r="B504" s="44"/>
      <c r="C504" s="44"/>
      <c r="D504" s="44"/>
      <c r="E504" s="44"/>
      <c r="F504" s="44"/>
      <c r="G504" s="44"/>
      <c r="H504" s="44"/>
      <c r="I504" s="44"/>
      <c r="J504" s="44"/>
      <c r="K504" s="44"/>
      <c r="L504" s="44"/>
      <c r="M504" s="44"/>
      <c r="N504" s="44"/>
      <c r="O504" s="44"/>
      <c r="P504" s="44"/>
      <c r="Q504" s="44"/>
      <c r="R504" s="44"/>
      <c r="S504" s="44"/>
      <c r="T504" s="44"/>
      <c r="U504" s="44"/>
      <c r="V504" s="44"/>
      <c r="W504" s="44"/>
      <c r="X504" s="44"/>
      <c r="Y504" s="44"/>
      <c r="Z504" s="44"/>
    </row>
    <row r="505" spans="1:26" ht="12.75" customHeight="1">
      <c r="A505" s="44"/>
      <c r="B505" s="44"/>
      <c r="C505" s="44"/>
      <c r="D505" s="44"/>
      <c r="E505" s="44"/>
      <c r="F505" s="44"/>
      <c r="G505" s="44"/>
      <c r="H505" s="44"/>
      <c r="I505" s="44"/>
      <c r="J505" s="44"/>
      <c r="K505" s="44"/>
      <c r="L505" s="44"/>
      <c r="M505" s="44"/>
      <c r="N505" s="44"/>
      <c r="O505" s="44"/>
      <c r="P505" s="44"/>
      <c r="Q505" s="44"/>
      <c r="R505" s="44"/>
      <c r="S505" s="44"/>
      <c r="T505" s="44"/>
      <c r="U505" s="44"/>
      <c r="V505" s="44"/>
      <c r="W505" s="44"/>
      <c r="X505" s="44"/>
      <c r="Y505" s="44"/>
      <c r="Z505" s="44"/>
    </row>
    <row r="506" spans="1:26" ht="12.75" customHeight="1">
      <c r="A506" s="44"/>
      <c r="B506" s="44"/>
      <c r="C506" s="44"/>
      <c r="D506" s="44"/>
      <c r="E506" s="44"/>
      <c r="F506" s="44"/>
      <c r="G506" s="44"/>
      <c r="H506" s="44"/>
      <c r="I506" s="44"/>
      <c r="J506" s="44"/>
      <c r="K506" s="44"/>
      <c r="L506" s="44"/>
      <c r="M506" s="44"/>
      <c r="N506" s="44"/>
      <c r="O506" s="44"/>
      <c r="P506" s="44"/>
      <c r="Q506" s="44"/>
      <c r="R506" s="44"/>
      <c r="S506" s="44"/>
      <c r="T506" s="44"/>
      <c r="U506" s="44"/>
      <c r="V506" s="44"/>
      <c r="W506" s="44"/>
      <c r="X506" s="44"/>
      <c r="Y506" s="44"/>
      <c r="Z506" s="44"/>
    </row>
    <row r="507" spans="1:26" ht="12.75" customHeight="1">
      <c r="A507" s="44"/>
      <c r="B507" s="44"/>
      <c r="C507" s="44"/>
      <c r="D507" s="44"/>
      <c r="E507" s="44"/>
      <c r="F507" s="44"/>
      <c r="G507" s="44"/>
      <c r="H507" s="44"/>
      <c r="I507" s="44"/>
      <c r="J507" s="44"/>
      <c r="K507" s="44"/>
      <c r="L507" s="44"/>
      <c r="M507" s="44"/>
      <c r="N507" s="44"/>
      <c r="O507" s="44"/>
      <c r="P507" s="44"/>
      <c r="Q507" s="44"/>
      <c r="R507" s="44"/>
      <c r="S507" s="44"/>
      <c r="T507" s="44"/>
      <c r="U507" s="44"/>
      <c r="V507" s="44"/>
      <c r="W507" s="44"/>
      <c r="X507" s="44"/>
      <c r="Y507" s="44"/>
      <c r="Z507" s="44"/>
    </row>
    <row r="508" spans="1:26" ht="12.75" customHeight="1">
      <c r="A508" s="44"/>
      <c r="B508" s="44"/>
      <c r="C508" s="44"/>
      <c r="D508" s="44"/>
      <c r="E508" s="44"/>
      <c r="F508" s="44"/>
      <c r="G508" s="44"/>
      <c r="H508" s="44"/>
      <c r="I508" s="44"/>
      <c r="J508" s="44"/>
      <c r="K508" s="44"/>
      <c r="L508" s="44"/>
      <c r="M508" s="44"/>
      <c r="N508" s="44"/>
      <c r="O508" s="44"/>
      <c r="P508" s="44"/>
      <c r="Q508" s="44"/>
      <c r="R508" s="44"/>
      <c r="S508" s="44"/>
      <c r="T508" s="44"/>
      <c r="U508" s="44"/>
      <c r="V508" s="44"/>
      <c r="W508" s="44"/>
      <c r="X508" s="44"/>
      <c r="Y508" s="44"/>
      <c r="Z508" s="44"/>
    </row>
    <row r="509" spans="1:26" ht="12.75" customHeight="1">
      <c r="A509" s="44"/>
      <c r="B509" s="44"/>
      <c r="C509" s="44"/>
      <c r="D509" s="44"/>
      <c r="E509" s="44"/>
      <c r="F509" s="44"/>
      <c r="G509" s="44"/>
      <c r="H509" s="44"/>
      <c r="I509" s="44"/>
      <c r="J509" s="44"/>
      <c r="K509" s="44"/>
      <c r="L509" s="44"/>
      <c r="M509" s="44"/>
      <c r="N509" s="44"/>
      <c r="O509" s="44"/>
      <c r="P509" s="44"/>
      <c r="Q509" s="44"/>
      <c r="R509" s="44"/>
      <c r="S509" s="44"/>
      <c r="T509" s="44"/>
      <c r="U509" s="44"/>
      <c r="V509" s="44"/>
      <c r="W509" s="44"/>
      <c r="X509" s="44"/>
      <c r="Y509" s="44"/>
      <c r="Z509" s="44"/>
    </row>
    <row r="510" spans="1:26" ht="12.75" customHeight="1">
      <c r="A510" s="44"/>
      <c r="B510" s="44"/>
      <c r="C510" s="44"/>
      <c r="D510" s="44"/>
      <c r="E510" s="44"/>
      <c r="F510" s="44"/>
      <c r="G510" s="44"/>
      <c r="H510" s="44"/>
      <c r="I510" s="44"/>
      <c r="J510" s="44"/>
      <c r="K510" s="44"/>
      <c r="L510" s="44"/>
      <c r="M510" s="44"/>
      <c r="N510" s="44"/>
      <c r="O510" s="44"/>
      <c r="P510" s="44"/>
      <c r="Q510" s="44"/>
      <c r="R510" s="44"/>
      <c r="S510" s="44"/>
      <c r="T510" s="44"/>
      <c r="U510" s="44"/>
      <c r="V510" s="44"/>
      <c r="W510" s="44"/>
      <c r="X510" s="44"/>
      <c r="Y510" s="44"/>
      <c r="Z510" s="44"/>
    </row>
    <row r="511" spans="1:26" ht="12.75" customHeight="1">
      <c r="A511" s="44"/>
      <c r="B511" s="44"/>
      <c r="C511" s="44"/>
      <c r="D511" s="44"/>
      <c r="E511" s="44"/>
      <c r="F511" s="44"/>
      <c r="G511" s="44"/>
      <c r="H511" s="44"/>
      <c r="I511" s="44"/>
      <c r="J511" s="44"/>
      <c r="K511" s="44"/>
      <c r="L511" s="44"/>
      <c r="M511" s="44"/>
      <c r="N511" s="44"/>
      <c r="O511" s="44"/>
      <c r="P511" s="44"/>
      <c r="Q511" s="44"/>
      <c r="R511" s="44"/>
      <c r="S511" s="44"/>
      <c r="T511" s="44"/>
      <c r="U511" s="44"/>
      <c r="V511" s="44"/>
      <c r="W511" s="44"/>
      <c r="X511" s="44"/>
      <c r="Y511" s="44"/>
      <c r="Z511" s="44"/>
    </row>
    <row r="512" spans="1:26" ht="12.75" customHeight="1">
      <c r="A512" s="44"/>
      <c r="B512" s="44"/>
      <c r="C512" s="44"/>
      <c r="D512" s="44"/>
      <c r="E512" s="44"/>
      <c r="F512" s="44"/>
      <c r="G512" s="44"/>
      <c r="H512" s="44"/>
      <c r="I512" s="44"/>
      <c r="J512" s="44"/>
      <c r="K512" s="44"/>
      <c r="L512" s="44"/>
      <c r="M512" s="44"/>
      <c r="N512" s="44"/>
      <c r="O512" s="44"/>
      <c r="P512" s="44"/>
      <c r="Q512" s="44"/>
      <c r="R512" s="44"/>
      <c r="S512" s="44"/>
      <c r="T512" s="44"/>
      <c r="U512" s="44"/>
      <c r="V512" s="44"/>
      <c r="W512" s="44"/>
      <c r="X512" s="44"/>
      <c r="Y512" s="44"/>
      <c r="Z512" s="44"/>
    </row>
    <row r="513" spans="1:26" ht="12.75" customHeight="1">
      <c r="A513" s="44"/>
      <c r="B513" s="44"/>
      <c r="C513" s="44"/>
      <c r="D513" s="44"/>
      <c r="E513" s="44"/>
      <c r="F513" s="44"/>
      <c r="G513" s="44"/>
      <c r="H513" s="44"/>
      <c r="I513" s="44"/>
      <c r="J513" s="44"/>
      <c r="K513" s="44"/>
      <c r="L513" s="44"/>
      <c r="M513" s="44"/>
      <c r="N513" s="44"/>
      <c r="O513" s="44"/>
      <c r="P513" s="44"/>
      <c r="Q513" s="44"/>
      <c r="R513" s="44"/>
      <c r="S513" s="44"/>
      <c r="T513" s="44"/>
      <c r="U513" s="44"/>
      <c r="V513" s="44"/>
      <c r="W513" s="44"/>
      <c r="X513" s="44"/>
      <c r="Y513" s="44"/>
      <c r="Z513" s="44"/>
    </row>
    <row r="514" spans="1:26" ht="12.75" customHeight="1">
      <c r="A514" s="44"/>
      <c r="B514" s="44"/>
      <c r="C514" s="44"/>
      <c r="D514" s="44"/>
      <c r="E514" s="44"/>
      <c r="F514" s="44"/>
      <c r="G514" s="44"/>
      <c r="H514" s="44"/>
      <c r="I514" s="44"/>
      <c r="J514" s="44"/>
      <c r="K514" s="44"/>
      <c r="L514" s="44"/>
      <c r="M514" s="44"/>
      <c r="N514" s="44"/>
      <c r="O514" s="44"/>
      <c r="P514" s="44"/>
      <c r="Q514" s="44"/>
      <c r="R514" s="44"/>
      <c r="S514" s="44"/>
      <c r="T514" s="44"/>
      <c r="U514" s="44"/>
      <c r="V514" s="44"/>
      <c r="W514" s="44"/>
      <c r="X514" s="44"/>
      <c r="Y514" s="44"/>
      <c r="Z514" s="44"/>
    </row>
    <row r="515" spans="1:26" ht="12.75" customHeight="1">
      <c r="A515" s="44"/>
      <c r="B515" s="44"/>
      <c r="C515" s="44"/>
      <c r="D515" s="44"/>
      <c r="E515" s="44"/>
      <c r="F515" s="44"/>
      <c r="G515" s="44"/>
      <c r="H515" s="44"/>
      <c r="I515" s="44"/>
      <c r="J515" s="44"/>
      <c r="K515" s="44"/>
      <c r="L515" s="44"/>
      <c r="M515" s="44"/>
      <c r="N515" s="44"/>
      <c r="O515" s="44"/>
      <c r="P515" s="44"/>
      <c r="Q515" s="44"/>
      <c r="R515" s="44"/>
      <c r="S515" s="44"/>
      <c r="T515" s="44"/>
      <c r="U515" s="44"/>
      <c r="V515" s="44"/>
      <c r="W515" s="44"/>
      <c r="X515" s="44"/>
      <c r="Y515" s="44"/>
      <c r="Z515" s="44"/>
    </row>
    <row r="516" spans="1:26" ht="12.75" customHeight="1">
      <c r="A516" s="44"/>
      <c r="B516" s="44"/>
      <c r="C516" s="44"/>
      <c r="D516" s="44"/>
      <c r="E516" s="44"/>
      <c r="F516" s="44"/>
      <c r="G516" s="44"/>
      <c r="H516" s="44"/>
      <c r="I516" s="44"/>
      <c r="J516" s="44"/>
      <c r="K516" s="44"/>
      <c r="L516" s="44"/>
      <c r="M516" s="44"/>
      <c r="N516" s="44"/>
      <c r="O516" s="44"/>
      <c r="P516" s="44"/>
      <c r="Q516" s="44"/>
      <c r="R516" s="44"/>
      <c r="S516" s="44"/>
      <c r="T516" s="44"/>
      <c r="U516" s="44"/>
      <c r="V516" s="44"/>
      <c r="W516" s="44"/>
      <c r="X516" s="44"/>
      <c r="Y516" s="44"/>
      <c r="Z516" s="44"/>
    </row>
    <row r="517" spans="1:26" ht="12.75" customHeight="1">
      <c r="A517" s="44"/>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row>
    <row r="518" spans="1:26" ht="12.75" customHeight="1">
      <c r="A518" s="44"/>
      <c r="B518" s="44"/>
      <c r="C518" s="44"/>
      <c r="D518" s="44"/>
      <c r="E518" s="44"/>
      <c r="F518" s="44"/>
      <c r="G518" s="44"/>
      <c r="H518" s="44"/>
      <c r="I518" s="44"/>
      <c r="J518" s="44"/>
      <c r="K518" s="44"/>
      <c r="L518" s="44"/>
      <c r="M518" s="44"/>
      <c r="N518" s="44"/>
      <c r="O518" s="44"/>
      <c r="P518" s="44"/>
      <c r="Q518" s="44"/>
      <c r="R518" s="44"/>
      <c r="S518" s="44"/>
      <c r="T518" s="44"/>
      <c r="U518" s="44"/>
      <c r="V518" s="44"/>
      <c r="W518" s="44"/>
      <c r="X518" s="44"/>
      <c r="Y518" s="44"/>
      <c r="Z518" s="44"/>
    </row>
    <row r="519" spans="1:26" ht="12.75" customHeight="1">
      <c r="A519" s="44"/>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row>
    <row r="520" spans="1:26" ht="12.75" customHeight="1">
      <c r="A520" s="44"/>
      <c r="B520" s="44"/>
      <c r="C520" s="44"/>
      <c r="D520" s="44"/>
      <c r="E520" s="44"/>
      <c r="F520" s="44"/>
      <c r="G520" s="44"/>
      <c r="H520" s="44"/>
      <c r="I520" s="44"/>
      <c r="J520" s="44"/>
      <c r="K520" s="44"/>
      <c r="L520" s="44"/>
      <c r="M520" s="44"/>
      <c r="N520" s="44"/>
      <c r="O520" s="44"/>
      <c r="P520" s="44"/>
      <c r="Q520" s="44"/>
      <c r="R520" s="44"/>
      <c r="S520" s="44"/>
      <c r="T520" s="44"/>
      <c r="U520" s="44"/>
      <c r="V520" s="44"/>
      <c r="W520" s="44"/>
      <c r="X520" s="44"/>
      <c r="Y520" s="44"/>
      <c r="Z520" s="44"/>
    </row>
    <row r="521" spans="1:26" ht="12.75" customHeight="1">
      <c r="A521" s="44"/>
      <c r="B521" s="44"/>
      <c r="C521" s="44"/>
      <c r="D521" s="44"/>
      <c r="E521" s="44"/>
      <c r="F521" s="44"/>
      <c r="G521" s="44"/>
      <c r="H521" s="44"/>
      <c r="I521" s="44"/>
      <c r="J521" s="44"/>
      <c r="K521" s="44"/>
      <c r="L521" s="44"/>
      <c r="M521" s="44"/>
      <c r="N521" s="44"/>
      <c r="O521" s="44"/>
      <c r="P521" s="44"/>
      <c r="Q521" s="44"/>
      <c r="R521" s="44"/>
      <c r="S521" s="44"/>
      <c r="T521" s="44"/>
      <c r="U521" s="44"/>
      <c r="V521" s="44"/>
      <c r="W521" s="44"/>
      <c r="X521" s="44"/>
      <c r="Y521" s="44"/>
      <c r="Z521" s="44"/>
    </row>
    <row r="522" spans="1:26" ht="12.75" customHeight="1">
      <c r="A522" s="44"/>
      <c r="B522" s="44"/>
      <c r="C522" s="44"/>
      <c r="D522" s="44"/>
      <c r="E522" s="44"/>
      <c r="F522" s="44"/>
      <c r="G522" s="44"/>
      <c r="H522" s="44"/>
      <c r="I522" s="44"/>
      <c r="J522" s="44"/>
      <c r="K522" s="44"/>
      <c r="L522" s="44"/>
      <c r="M522" s="44"/>
      <c r="N522" s="44"/>
      <c r="O522" s="44"/>
      <c r="P522" s="44"/>
      <c r="Q522" s="44"/>
      <c r="R522" s="44"/>
      <c r="S522" s="44"/>
      <c r="T522" s="44"/>
      <c r="U522" s="44"/>
      <c r="V522" s="44"/>
      <c r="W522" s="44"/>
      <c r="X522" s="44"/>
      <c r="Y522" s="44"/>
      <c r="Z522" s="44"/>
    </row>
    <row r="523" spans="1:26" ht="12.75" customHeight="1">
      <c r="A523" s="44"/>
      <c r="B523" s="44"/>
      <c r="C523" s="44"/>
      <c r="D523" s="44"/>
      <c r="E523" s="44"/>
      <c r="F523" s="44"/>
      <c r="G523" s="44"/>
      <c r="H523" s="44"/>
      <c r="I523" s="44"/>
      <c r="J523" s="44"/>
      <c r="K523" s="44"/>
      <c r="L523" s="44"/>
      <c r="M523" s="44"/>
      <c r="N523" s="44"/>
      <c r="O523" s="44"/>
      <c r="P523" s="44"/>
      <c r="Q523" s="44"/>
      <c r="R523" s="44"/>
      <c r="S523" s="44"/>
      <c r="T523" s="44"/>
      <c r="U523" s="44"/>
      <c r="V523" s="44"/>
      <c r="W523" s="44"/>
      <c r="X523" s="44"/>
      <c r="Y523" s="44"/>
      <c r="Z523" s="44"/>
    </row>
    <row r="524" spans="1:26" ht="12.75" customHeight="1">
      <c r="A524" s="44"/>
      <c r="B524" s="44"/>
      <c r="C524" s="44"/>
      <c r="D524" s="44"/>
      <c r="E524" s="44"/>
      <c r="F524" s="44"/>
      <c r="G524" s="44"/>
      <c r="H524" s="44"/>
      <c r="I524" s="44"/>
      <c r="J524" s="44"/>
      <c r="K524" s="44"/>
      <c r="L524" s="44"/>
      <c r="M524" s="44"/>
      <c r="N524" s="44"/>
      <c r="O524" s="44"/>
      <c r="P524" s="44"/>
      <c r="Q524" s="44"/>
      <c r="R524" s="44"/>
      <c r="S524" s="44"/>
      <c r="T524" s="44"/>
      <c r="U524" s="44"/>
      <c r="V524" s="44"/>
      <c r="W524" s="44"/>
      <c r="X524" s="44"/>
      <c r="Y524" s="44"/>
      <c r="Z524" s="44"/>
    </row>
    <row r="525" spans="1:26" ht="12.75" customHeight="1">
      <c r="A525" s="44"/>
      <c r="B525" s="44"/>
      <c r="C525" s="44"/>
      <c r="D525" s="44"/>
      <c r="E525" s="44"/>
      <c r="F525" s="44"/>
      <c r="G525" s="44"/>
      <c r="H525" s="44"/>
      <c r="I525" s="44"/>
      <c r="J525" s="44"/>
      <c r="K525" s="44"/>
      <c r="L525" s="44"/>
      <c r="M525" s="44"/>
      <c r="N525" s="44"/>
      <c r="O525" s="44"/>
      <c r="P525" s="44"/>
      <c r="Q525" s="44"/>
      <c r="R525" s="44"/>
      <c r="S525" s="44"/>
      <c r="T525" s="44"/>
      <c r="U525" s="44"/>
      <c r="V525" s="44"/>
      <c r="W525" s="44"/>
      <c r="X525" s="44"/>
      <c r="Y525" s="44"/>
      <c r="Z525" s="44"/>
    </row>
    <row r="526" spans="1:26" ht="12.75" customHeight="1">
      <c r="A526" s="44"/>
      <c r="B526" s="44"/>
      <c r="C526" s="44"/>
      <c r="D526" s="44"/>
      <c r="E526" s="44"/>
      <c r="F526" s="44"/>
      <c r="G526" s="44"/>
      <c r="H526" s="44"/>
      <c r="I526" s="44"/>
      <c r="J526" s="44"/>
      <c r="K526" s="44"/>
      <c r="L526" s="44"/>
      <c r="M526" s="44"/>
      <c r="N526" s="44"/>
      <c r="O526" s="44"/>
      <c r="P526" s="44"/>
      <c r="Q526" s="44"/>
      <c r="R526" s="44"/>
      <c r="S526" s="44"/>
      <c r="T526" s="44"/>
      <c r="U526" s="44"/>
      <c r="V526" s="44"/>
      <c r="W526" s="44"/>
      <c r="X526" s="44"/>
      <c r="Y526" s="44"/>
      <c r="Z526" s="44"/>
    </row>
    <row r="527" spans="1:26" ht="12.75" customHeight="1">
      <c r="A527" s="44"/>
      <c r="B527" s="44"/>
      <c r="C527" s="44"/>
      <c r="D527" s="44"/>
      <c r="E527" s="44"/>
      <c r="F527" s="44"/>
      <c r="G527" s="44"/>
      <c r="H527" s="44"/>
      <c r="I527" s="44"/>
      <c r="J527" s="44"/>
      <c r="K527" s="44"/>
      <c r="L527" s="44"/>
      <c r="M527" s="44"/>
      <c r="N527" s="44"/>
      <c r="O527" s="44"/>
      <c r="P527" s="44"/>
      <c r="Q527" s="44"/>
      <c r="R527" s="44"/>
      <c r="S527" s="44"/>
      <c r="T527" s="44"/>
      <c r="U527" s="44"/>
      <c r="V527" s="44"/>
      <c r="W527" s="44"/>
      <c r="X527" s="44"/>
      <c r="Y527" s="44"/>
      <c r="Z527" s="44"/>
    </row>
    <row r="528" spans="1:26" ht="12.75" customHeight="1">
      <c r="A528" s="44"/>
      <c r="B528" s="44"/>
      <c r="C528" s="44"/>
      <c r="D528" s="44"/>
      <c r="E528" s="44"/>
      <c r="F528" s="44"/>
      <c r="G528" s="44"/>
      <c r="H528" s="44"/>
      <c r="I528" s="44"/>
      <c r="J528" s="44"/>
      <c r="K528" s="44"/>
      <c r="L528" s="44"/>
      <c r="M528" s="44"/>
      <c r="N528" s="44"/>
      <c r="O528" s="44"/>
      <c r="P528" s="44"/>
      <c r="Q528" s="44"/>
      <c r="R528" s="44"/>
      <c r="S528" s="44"/>
      <c r="T528" s="44"/>
      <c r="U528" s="44"/>
      <c r="V528" s="44"/>
      <c r="W528" s="44"/>
      <c r="X528" s="44"/>
      <c r="Y528" s="44"/>
      <c r="Z528" s="44"/>
    </row>
    <row r="529" spans="1:26" ht="12.75" customHeight="1">
      <c r="A529" s="44"/>
      <c r="B529" s="44"/>
      <c r="C529" s="44"/>
      <c r="D529" s="44"/>
      <c r="E529" s="44"/>
      <c r="F529" s="44"/>
      <c r="G529" s="44"/>
      <c r="H529" s="44"/>
      <c r="I529" s="44"/>
      <c r="J529" s="44"/>
      <c r="K529" s="44"/>
      <c r="L529" s="44"/>
      <c r="M529" s="44"/>
      <c r="N529" s="44"/>
      <c r="O529" s="44"/>
      <c r="P529" s="44"/>
      <c r="Q529" s="44"/>
      <c r="R529" s="44"/>
      <c r="S529" s="44"/>
      <c r="T529" s="44"/>
      <c r="U529" s="44"/>
      <c r="V529" s="44"/>
      <c r="W529" s="44"/>
      <c r="X529" s="44"/>
      <c r="Y529" s="44"/>
      <c r="Z529" s="44"/>
    </row>
    <row r="530" spans="1:26" ht="12.75" customHeight="1">
      <c r="A530" s="44"/>
      <c r="B530" s="44"/>
      <c r="C530" s="44"/>
      <c r="D530" s="44"/>
      <c r="E530" s="44"/>
      <c r="F530" s="44"/>
      <c r="G530" s="44"/>
      <c r="H530" s="44"/>
      <c r="I530" s="44"/>
      <c r="J530" s="44"/>
      <c r="K530" s="44"/>
      <c r="L530" s="44"/>
      <c r="M530" s="44"/>
      <c r="N530" s="44"/>
      <c r="O530" s="44"/>
      <c r="P530" s="44"/>
      <c r="Q530" s="44"/>
      <c r="R530" s="44"/>
      <c r="S530" s="44"/>
      <c r="T530" s="44"/>
      <c r="U530" s="44"/>
      <c r="V530" s="44"/>
      <c r="W530" s="44"/>
      <c r="X530" s="44"/>
      <c r="Y530" s="44"/>
      <c r="Z530" s="44"/>
    </row>
    <row r="531" spans="1:26" ht="12.75" customHeight="1">
      <c r="A531" s="44"/>
      <c r="B531" s="44"/>
      <c r="C531" s="44"/>
      <c r="D531" s="44"/>
      <c r="E531" s="44"/>
      <c r="F531" s="44"/>
      <c r="G531" s="44"/>
      <c r="H531" s="44"/>
      <c r="I531" s="44"/>
      <c r="J531" s="44"/>
      <c r="K531" s="44"/>
      <c r="L531" s="44"/>
      <c r="M531" s="44"/>
      <c r="N531" s="44"/>
      <c r="O531" s="44"/>
      <c r="P531" s="44"/>
      <c r="Q531" s="44"/>
      <c r="R531" s="44"/>
      <c r="S531" s="44"/>
      <c r="T531" s="44"/>
      <c r="U531" s="44"/>
      <c r="V531" s="44"/>
      <c r="W531" s="44"/>
      <c r="X531" s="44"/>
      <c r="Y531" s="44"/>
      <c r="Z531" s="44"/>
    </row>
    <row r="532" spans="1:26" ht="12.75" customHeight="1">
      <c r="A532" s="44"/>
      <c r="B532" s="44"/>
      <c r="C532" s="44"/>
      <c r="D532" s="44"/>
      <c r="E532" s="44"/>
      <c r="F532" s="44"/>
      <c r="G532" s="44"/>
      <c r="H532" s="44"/>
      <c r="I532" s="44"/>
      <c r="J532" s="44"/>
      <c r="K532" s="44"/>
      <c r="L532" s="44"/>
      <c r="M532" s="44"/>
      <c r="N532" s="44"/>
      <c r="O532" s="44"/>
      <c r="P532" s="44"/>
      <c r="Q532" s="44"/>
      <c r="R532" s="44"/>
      <c r="S532" s="44"/>
      <c r="T532" s="44"/>
      <c r="U532" s="44"/>
      <c r="V532" s="44"/>
      <c r="W532" s="44"/>
      <c r="X532" s="44"/>
      <c r="Y532" s="44"/>
      <c r="Z532" s="44"/>
    </row>
    <row r="533" spans="1:26" ht="12.75" customHeight="1">
      <c r="A533" s="44"/>
      <c r="B533" s="44"/>
      <c r="C533" s="44"/>
      <c r="D533" s="44"/>
      <c r="E533" s="44"/>
      <c r="F533" s="44"/>
      <c r="G533" s="44"/>
      <c r="H533" s="44"/>
      <c r="I533" s="44"/>
      <c r="J533" s="44"/>
      <c r="K533" s="44"/>
      <c r="L533" s="44"/>
      <c r="M533" s="44"/>
      <c r="N533" s="44"/>
      <c r="O533" s="44"/>
      <c r="P533" s="44"/>
      <c r="Q533" s="44"/>
      <c r="R533" s="44"/>
      <c r="S533" s="44"/>
      <c r="T533" s="44"/>
      <c r="U533" s="44"/>
      <c r="V533" s="44"/>
      <c r="W533" s="44"/>
      <c r="X533" s="44"/>
      <c r="Y533" s="44"/>
      <c r="Z533" s="44"/>
    </row>
    <row r="534" spans="1:26" ht="12.75" customHeight="1">
      <c r="A534" s="44"/>
      <c r="B534" s="44"/>
      <c r="C534" s="44"/>
      <c r="D534" s="44"/>
      <c r="E534" s="44"/>
      <c r="F534" s="44"/>
      <c r="G534" s="44"/>
      <c r="H534" s="44"/>
      <c r="I534" s="44"/>
      <c r="J534" s="44"/>
      <c r="K534" s="44"/>
      <c r="L534" s="44"/>
      <c r="M534" s="44"/>
      <c r="N534" s="44"/>
      <c r="O534" s="44"/>
      <c r="P534" s="44"/>
      <c r="Q534" s="44"/>
      <c r="R534" s="44"/>
      <c r="S534" s="44"/>
      <c r="T534" s="44"/>
      <c r="U534" s="44"/>
      <c r="V534" s="44"/>
      <c r="W534" s="44"/>
      <c r="X534" s="44"/>
      <c r="Y534" s="44"/>
      <c r="Z534" s="44"/>
    </row>
    <row r="535" spans="1:26" ht="12.75" customHeight="1">
      <c r="A535" s="44"/>
      <c r="B535" s="44"/>
      <c r="C535" s="44"/>
      <c r="D535" s="44"/>
      <c r="E535" s="44"/>
      <c r="F535" s="44"/>
      <c r="G535" s="44"/>
      <c r="H535" s="44"/>
      <c r="I535" s="44"/>
      <c r="J535" s="44"/>
      <c r="K535" s="44"/>
      <c r="L535" s="44"/>
      <c r="M535" s="44"/>
      <c r="N535" s="44"/>
      <c r="O535" s="44"/>
      <c r="P535" s="44"/>
      <c r="Q535" s="44"/>
      <c r="R535" s="44"/>
      <c r="S535" s="44"/>
      <c r="T535" s="44"/>
      <c r="U535" s="44"/>
      <c r="V535" s="44"/>
      <c r="W535" s="44"/>
      <c r="X535" s="44"/>
      <c r="Y535" s="44"/>
      <c r="Z535" s="44"/>
    </row>
    <row r="536" spans="1:26" ht="12.75" customHeight="1">
      <c r="A536" s="44"/>
      <c r="B536" s="44"/>
      <c r="C536" s="44"/>
      <c r="D536" s="44"/>
      <c r="E536" s="44"/>
      <c r="F536" s="44"/>
      <c r="G536" s="44"/>
      <c r="H536" s="44"/>
      <c r="I536" s="44"/>
      <c r="J536" s="44"/>
      <c r="K536" s="44"/>
      <c r="L536" s="44"/>
      <c r="M536" s="44"/>
      <c r="N536" s="44"/>
      <c r="O536" s="44"/>
      <c r="P536" s="44"/>
      <c r="Q536" s="44"/>
      <c r="R536" s="44"/>
      <c r="S536" s="44"/>
      <c r="T536" s="44"/>
      <c r="U536" s="44"/>
      <c r="V536" s="44"/>
      <c r="W536" s="44"/>
      <c r="X536" s="44"/>
      <c r="Y536" s="44"/>
      <c r="Z536" s="44"/>
    </row>
    <row r="537" spans="1:26" ht="12.75" customHeight="1">
      <c r="A537" s="44"/>
      <c r="B537" s="44"/>
      <c r="C537" s="44"/>
      <c r="D537" s="44"/>
      <c r="E537" s="44"/>
      <c r="F537" s="44"/>
      <c r="G537" s="44"/>
      <c r="H537" s="44"/>
      <c r="I537" s="44"/>
      <c r="J537" s="44"/>
      <c r="K537" s="44"/>
      <c r="L537" s="44"/>
      <c r="M537" s="44"/>
      <c r="N537" s="44"/>
      <c r="O537" s="44"/>
      <c r="P537" s="44"/>
      <c r="Q537" s="44"/>
      <c r="R537" s="44"/>
      <c r="S537" s="44"/>
      <c r="T537" s="44"/>
      <c r="U537" s="44"/>
      <c r="V537" s="44"/>
      <c r="W537" s="44"/>
      <c r="X537" s="44"/>
      <c r="Y537" s="44"/>
      <c r="Z537" s="44"/>
    </row>
    <row r="538" spans="1:26" ht="12.75" customHeight="1">
      <c r="A538" s="44"/>
      <c r="B538" s="44"/>
      <c r="C538" s="44"/>
      <c r="D538" s="44"/>
      <c r="E538" s="44"/>
      <c r="F538" s="44"/>
      <c r="G538" s="44"/>
      <c r="H538" s="44"/>
      <c r="I538" s="44"/>
      <c r="J538" s="44"/>
      <c r="K538" s="44"/>
      <c r="L538" s="44"/>
      <c r="M538" s="44"/>
      <c r="N538" s="44"/>
      <c r="O538" s="44"/>
      <c r="P538" s="44"/>
      <c r="Q538" s="44"/>
      <c r="R538" s="44"/>
      <c r="S538" s="44"/>
      <c r="T538" s="44"/>
      <c r="U538" s="44"/>
      <c r="V538" s="44"/>
      <c r="W538" s="44"/>
      <c r="X538" s="44"/>
      <c r="Y538" s="44"/>
      <c r="Z538" s="44"/>
    </row>
    <row r="539" spans="1:26" ht="12.75" customHeight="1">
      <c r="A539" s="44"/>
      <c r="B539" s="44"/>
      <c r="C539" s="44"/>
      <c r="D539" s="44"/>
      <c r="E539" s="44"/>
      <c r="F539" s="44"/>
      <c r="G539" s="44"/>
      <c r="H539" s="44"/>
      <c r="I539" s="44"/>
      <c r="J539" s="44"/>
      <c r="K539" s="44"/>
      <c r="L539" s="44"/>
      <c r="M539" s="44"/>
      <c r="N539" s="44"/>
      <c r="O539" s="44"/>
      <c r="P539" s="44"/>
      <c r="Q539" s="44"/>
      <c r="R539" s="44"/>
      <c r="S539" s="44"/>
      <c r="T539" s="44"/>
      <c r="U539" s="44"/>
      <c r="V539" s="44"/>
      <c r="W539" s="44"/>
      <c r="X539" s="44"/>
      <c r="Y539" s="44"/>
      <c r="Z539" s="44"/>
    </row>
    <row r="540" spans="1:26" ht="12.75" customHeight="1">
      <c r="A540" s="44"/>
      <c r="B540" s="44"/>
      <c r="C540" s="44"/>
      <c r="D540" s="44"/>
      <c r="E540" s="44"/>
      <c r="F540" s="44"/>
      <c r="G540" s="44"/>
      <c r="H540" s="44"/>
      <c r="I540" s="44"/>
      <c r="J540" s="44"/>
      <c r="K540" s="44"/>
      <c r="L540" s="44"/>
      <c r="M540" s="44"/>
      <c r="N540" s="44"/>
      <c r="O540" s="44"/>
      <c r="P540" s="44"/>
      <c r="Q540" s="44"/>
      <c r="R540" s="44"/>
      <c r="S540" s="44"/>
      <c r="T540" s="44"/>
      <c r="U540" s="44"/>
      <c r="V540" s="44"/>
      <c r="W540" s="44"/>
      <c r="X540" s="44"/>
      <c r="Y540" s="44"/>
      <c r="Z540" s="44"/>
    </row>
    <row r="541" spans="1:26" ht="12.75" customHeight="1">
      <c r="A541" s="44"/>
      <c r="B541" s="44"/>
      <c r="C541" s="44"/>
      <c r="D541" s="44"/>
      <c r="E541" s="44"/>
      <c r="F541" s="44"/>
      <c r="G541" s="44"/>
      <c r="H541" s="44"/>
      <c r="I541" s="44"/>
      <c r="J541" s="44"/>
      <c r="K541" s="44"/>
      <c r="L541" s="44"/>
      <c r="M541" s="44"/>
      <c r="N541" s="44"/>
      <c r="O541" s="44"/>
      <c r="P541" s="44"/>
      <c r="Q541" s="44"/>
      <c r="R541" s="44"/>
      <c r="S541" s="44"/>
      <c r="T541" s="44"/>
      <c r="U541" s="44"/>
      <c r="V541" s="44"/>
      <c r="W541" s="44"/>
      <c r="X541" s="44"/>
      <c r="Y541" s="44"/>
      <c r="Z541" s="44"/>
    </row>
    <row r="542" spans="1:26" ht="12.75" customHeight="1">
      <c r="A542" s="44"/>
      <c r="B542" s="44"/>
      <c r="C542" s="44"/>
      <c r="D542" s="44"/>
      <c r="E542" s="44"/>
      <c r="F542" s="44"/>
      <c r="G542" s="44"/>
      <c r="H542" s="44"/>
      <c r="I542" s="44"/>
      <c r="J542" s="44"/>
      <c r="K542" s="44"/>
      <c r="L542" s="44"/>
      <c r="M542" s="44"/>
      <c r="N542" s="44"/>
      <c r="O542" s="44"/>
      <c r="P542" s="44"/>
      <c r="Q542" s="44"/>
      <c r="R542" s="44"/>
      <c r="S542" s="44"/>
      <c r="T542" s="44"/>
      <c r="U542" s="44"/>
      <c r="V542" s="44"/>
      <c r="W542" s="44"/>
      <c r="X542" s="44"/>
      <c r="Y542" s="44"/>
      <c r="Z542" s="44"/>
    </row>
    <row r="543" spans="1:26" ht="12.75" customHeight="1">
      <c r="A543" s="44"/>
      <c r="B543" s="44"/>
      <c r="C543" s="44"/>
      <c r="D543" s="44"/>
      <c r="E543" s="44"/>
      <c r="F543" s="44"/>
      <c r="G543" s="44"/>
      <c r="H543" s="44"/>
      <c r="I543" s="44"/>
      <c r="J543" s="44"/>
      <c r="K543" s="44"/>
      <c r="L543" s="44"/>
      <c r="M543" s="44"/>
      <c r="N543" s="44"/>
      <c r="O543" s="44"/>
      <c r="P543" s="44"/>
      <c r="Q543" s="44"/>
      <c r="R543" s="44"/>
      <c r="S543" s="44"/>
      <c r="T543" s="44"/>
      <c r="U543" s="44"/>
      <c r="V543" s="44"/>
      <c r="W543" s="44"/>
      <c r="X543" s="44"/>
      <c r="Y543" s="44"/>
      <c r="Z543" s="44"/>
    </row>
    <row r="544" spans="1:26" ht="12.75" customHeight="1">
      <c r="A544" s="44"/>
      <c r="B544" s="44"/>
      <c r="C544" s="44"/>
      <c r="D544" s="44"/>
      <c r="E544" s="44"/>
      <c r="F544" s="44"/>
      <c r="G544" s="44"/>
      <c r="H544" s="44"/>
      <c r="I544" s="44"/>
      <c r="J544" s="44"/>
      <c r="K544" s="44"/>
      <c r="L544" s="44"/>
      <c r="M544" s="44"/>
      <c r="N544" s="44"/>
      <c r="O544" s="44"/>
      <c r="P544" s="44"/>
      <c r="Q544" s="44"/>
      <c r="R544" s="44"/>
      <c r="S544" s="44"/>
      <c r="T544" s="44"/>
      <c r="U544" s="44"/>
      <c r="V544" s="44"/>
      <c r="W544" s="44"/>
      <c r="X544" s="44"/>
      <c r="Y544" s="44"/>
      <c r="Z544" s="44"/>
    </row>
    <row r="545" spans="1:26" ht="12.75" customHeight="1">
      <c r="A545" s="44"/>
      <c r="B545" s="44"/>
      <c r="C545" s="44"/>
      <c r="D545" s="44"/>
      <c r="E545" s="44"/>
      <c r="F545" s="44"/>
      <c r="G545" s="44"/>
      <c r="H545" s="44"/>
      <c r="I545" s="44"/>
      <c r="J545" s="44"/>
      <c r="K545" s="44"/>
      <c r="L545" s="44"/>
      <c r="M545" s="44"/>
      <c r="N545" s="44"/>
      <c r="O545" s="44"/>
      <c r="P545" s="44"/>
      <c r="Q545" s="44"/>
      <c r="R545" s="44"/>
      <c r="S545" s="44"/>
      <c r="T545" s="44"/>
      <c r="U545" s="44"/>
      <c r="V545" s="44"/>
      <c r="W545" s="44"/>
      <c r="X545" s="44"/>
      <c r="Y545" s="44"/>
      <c r="Z545" s="44"/>
    </row>
    <row r="546" spans="1:26" ht="12.75" customHeight="1">
      <c r="A546" s="44"/>
      <c r="B546" s="44"/>
      <c r="C546" s="44"/>
      <c r="D546" s="44"/>
      <c r="E546" s="44"/>
      <c r="F546" s="44"/>
      <c r="G546" s="44"/>
      <c r="H546" s="44"/>
      <c r="I546" s="44"/>
      <c r="J546" s="44"/>
      <c r="K546" s="44"/>
      <c r="L546" s="44"/>
      <c r="M546" s="44"/>
      <c r="N546" s="44"/>
      <c r="O546" s="44"/>
      <c r="P546" s="44"/>
      <c r="Q546" s="44"/>
      <c r="R546" s="44"/>
      <c r="S546" s="44"/>
      <c r="T546" s="44"/>
      <c r="U546" s="44"/>
      <c r="V546" s="44"/>
      <c r="W546" s="44"/>
      <c r="X546" s="44"/>
      <c r="Y546" s="44"/>
      <c r="Z546" s="44"/>
    </row>
    <row r="547" spans="1:26" ht="12.75" customHeight="1">
      <c r="A547" s="44"/>
      <c r="B547" s="44"/>
      <c r="C547" s="44"/>
      <c r="D547" s="44"/>
      <c r="E547" s="44"/>
      <c r="F547" s="44"/>
      <c r="G547" s="44"/>
      <c r="H547" s="44"/>
      <c r="I547" s="44"/>
      <c r="J547" s="44"/>
      <c r="K547" s="44"/>
      <c r="L547" s="44"/>
      <c r="M547" s="44"/>
      <c r="N547" s="44"/>
      <c r="O547" s="44"/>
      <c r="P547" s="44"/>
      <c r="Q547" s="44"/>
      <c r="R547" s="44"/>
      <c r="S547" s="44"/>
      <c r="T547" s="44"/>
      <c r="U547" s="44"/>
      <c r="V547" s="44"/>
      <c r="W547" s="44"/>
      <c r="X547" s="44"/>
      <c r="Y547" s="44"/>
      <c r="Z547" s="44"/>
    </row>
    <row r="548" spans="1:26" ht="12.75" customHeight="1">
      <c r="A548" s="44"/>
      <c r="B548" s="44"/>
      <c r="C548" s="44"/>
      <c r="D548" s="44"/>
      <c r="E548" s="44"/>
      <c r="F548" s="44"/>
      <c r="G548" s="44"/>
      <c r="H548" s="44"/>
      <c r="I548" s="44"/>
      <c r="J548" s="44"/>
      <c r="K548" s="44"/>
      <c r="L548" s="44"/>
      <c r="M548" s="44"/>
      <c r="N548" s="44"/>
      <c r="O548" s="44"/>
      <c r="P548" s="44"/>
      <c r="Q548" s="44"/>
      <c r="R548" s="44"/>
      <c r="S548" s="44"/>
      <c r="T548" s="44"/>
      <c r="U548" s="44"/>
      <c r="V548" s="44"/>
      <c r="W548" s="44"/>
      <c r="X548" s="44"/>
      <c r="Y548" s="44"/>
      <c r="Z548" s="44"/>
    </row>
    <row r="549" spans="1:26" ht="12.75" customHeight="1">
      <c r="A549" s="44"/>
      <c r="B549" s="44"/>
      <c r="C549" s="44"/>
      <c r="D549" s="44"/>
      <c r="E549" s="44"/>
      <c r="F549" s="44"/>
      <c r="G549" s="44"/>
      <c r="H549" s="44"/>
      <c r="I549" s="44"/>
      <c r="J549" s="44"/>
      <c r="K549" s="44"/>
      <c r="L549" s="44"/>
      <c r="M549" s="44"/>
      <c r="N549" s="44"/>
      <c r="O549" s="44"/>
      <c r="P549" s="44"/>
      <c r="Q549" s="44"/>
      <c r="R549" s="44"/>
      <c r="S549" s="44"/>
      <c r="T549" s="44"/>
      <c r="U549" s="44"/>
      <c r="V549" s="44"/>
      <c r="W549" s="44"/>
      <c r="X549" s="44"/>
      <c r="Y549" s="44"/>
      <c r="Z549" s="44"/>
    </row>
    <row r="550" spans="1:26" ht="12.75" customHeight="1">
      <c r="A550" s="44"/>
      <c r="B550" s="44"/>
      <c r="C550" s="44"/>
      <c r="D550" s="44"/>
      <c r="E550" s="44"/>
      <c r="F550" s="44"/>
      <c r="G550" s="44"/>
      <c r="H550" s="44"/>
      <c r="I550" s="44"/>
      <c r="J550" s="44"/>
      <c r="K550" s="44"/>
      <c r="L550" s="44"/>
      <c r="M550" s="44"/>
      <c r="N550" s="44"/>
      <c r="O550" s="44"/>
      <c r="P550" s="44"/>
      <c r="Q550" s="44"/>
      <c r="R550" s="44"/>
      <c r="S550" s="44"/>
      <c r="T550" s="44"/>
      <c r="U550" s="44"/>
      <c r="V550" s="44"/>
      <c r="W550" s="44"/>
      <c r="X550" s="44"/>
      <c r="Y550" s="44"/>
      <c r="Z550" s="44"/>
    </row>
    <row r="551" spans="1:26" ht="12.75" customHeight="1">
      <c r="A551" s="44"/>
      <c r="B551" s="44"/>
      <c r="C551" s="44"/>
      <c r="D551" s="44"/>
      <c r="E551" s="44"/>
      <c r="F551" s="44"/>
      <c r="G551" s="44"/>
      <c r="H551" s="44"/>
      <c r="I551" s="44"/>
      <c r="J551" s="44"/>
      <c r="K551" s="44"/>
      <c r="L551" s="44"/>
      <c r="M551" s="44"/>
      <c r="N551" s="44"/>
      <c r="O551" s="44"/>
      <c r="P551" s="44"/>
      <c r="Q551" s="44"/>
      <c r="R551" s="44"/>
      <c r="S551" s="44"/>
      <c r="T551" s="44"/>
      <c r="U551" s="44"/>
      <c r="V551" s="44"/>
      <c r="W551" s="44"/>
      <c r="X551" s="44"/>
      <c r="Y551" s="44"/>
      <c r="Z551" s="44"/>
    </row>
    <row r="552" spans="1:26" ht="12.75" customHeight="1">
      <c r="A552" s="44"/>
      <c r="B552" s="44"/>
      <c r="C552" s="44"/>
      <c r="D552" s="44"/>
      <c r="E552" s="44"/>
      <c r="F552" s="44"/>
      <c r="G552" s="44"/>
      <c r="H552" s="44"/>
      <c r="I552" s="44"/>
      <c r="J552" s="44"/>
      <c r="K552" s="44"/>
      <c r="L552" s="44"/>
      <c r="M552" s="44"/>
      <c r="N552" s="44"/>
      <c r="O552" s="44"/>
      <c r="P552" s="44"/>
      <c r="Q552" s="44"/>
      <c r="R552" s="44"/>
      <c r="S552" s="44"/>
      <c r="T552" s="44"/>
      <c r="U552" s="44"/>
      <c r="V552" s="44"/>
      <c r="W552" s="44"/>
      <c r="X552" s="44"/>
      <c r="Y552" s="44"/>
      <c r="Z552" s="44"/>
    </row>
    <row r="553" spans="1:26" ht="12.75" customHeight="1">
      <c r="A553" s="44"/>
      <c r="B553" s="44"/>
      <c r="C553" s="44"/>
      <c r="D553" s="44"/>
      <c r="E553" s="44"/>
      <c r="F553" s="44"/>
      <c r="G553" s="44"/>
      <c r="H553" s="44"/>
      <c r="I553" s="44"/>
      <c r="J553" s="44"/>
      <c r="K553" s="44"/>
      <c r="L553" s="44"/>
      <c r="M553" s="44"/>
      <c r="N553" s="44"/>
      <c r="O553" s="44"/>
      <c r="P553" s="44"/>
      <c r="Q553" s="44"/>
      <c r="R553" s="44"/>
      <c r="S553" s="44"/>
      <c r="T553" s="44"/>
      <c r="U553" s="44"/>
      <c r="V553" s="44"/>
      <c r="W553" s="44"/>
      <c r="X553" s="44"/>
      <c r="Y553" s="44"/>
      <c r="Z553" s="44"/>
    </row>
    <row r="554" spans="1:26" ht="12.75" customHeight="1">
      <c r="A554" s="44"/>
      <c r="B554" s="44"/>
      <c r="C554" s="44"/>
      <c r="D554" s="44"/>
      <c r="E554" s="44"/>
      <c r="F554" s="44"/>
      <c r="G554" s="44"/>
      <c r="H554" s="44"/>
      <c r="I554" s="44"/>
      <c r="J554" s="44"/>
      <c r="K554" s="44"/>
      <c r="L554" s="44"/>
      <c r="M554" s="44"/>
      <c r="N554" s="44"/>
      <c r="O554" s="44"/>
      <c r="P554" s="44"/>
      <c r="Q554" s="44"/>
      <c r="R554" s="44"/>
      <c r="S554" s="44"/>
      <c r="T554" s="44"/>
      <c r="U554" s="44"/>
      <c r="V554" s="44"/>
      <c r="W554" s="44"/>
      <c r="X554" s="44"/>
      <c r="Y554" s="44"/>
      <c r="Z554" s="44"/>
    </row>
    <row r="555" spans="1:26" ht="12.75" customHeight="1">
      <c r="A555" s="44"/>
      <c r="B555" s="44"/>
      <c r="C555" s="44"/>
      <c r="D555" s="44"/>
      <c r="E555" s="44"/>
      <c r="F555" s="44"/>
      <c r="G555" s="44"/>
      <c r="H555" s="44"/>
      <c r="I555" s="44"/>
      <c r="J555" s="44"/>
      <c r="K555" s="44"/>
      <c r="L555" s="44"/>
      <c r="M555" s="44"/>
      <c r="N555" s="44"/>
      <c r="O555" s="44"/>
      <c r="P555" s="44"/>
      <c r="Q555" s="44"/>
      <c r="R555" s="44"/>
      <c r="S555" s="44"/>
      <c r="T555" s="44"/>
      <c r="U555" s="44"/>
      <c r="V555" s="44"/>
      <c r="W555" s="44"/>
      <c r="X555" s="44"/>
      <c r="Y555" s="44"/>
      <c r="Z555" s="44"/>
    </row>
    <row r="556" spans="1:26" ht="12.75" customHeight="1">
      <c r="A556" s="44"/>
      <c r="B556" s="44"/>
      <c r="C556" s="44"/>
      <c r="D556" s="44"/>
      <c r="E556" s="44"/>
      <c r="F556" s="44"/>
      <c r="G556" s="44"/>
      <c r="H556" s="44"/>
      <c r="I556" s="44"/>
      <c r="J556" s="44"/>
      <c r="K556" s="44"/>
      <c r="L556" s="44"/>
      <c r="M556" s="44"/>
      <c r="N556" s="44"/>
      <c r="O556" s="44"/>
      <c r="P556" s="44"/>
      <c r="Q556" s="44"/>
      <c r="R556" s="44"/>
      <c r="S556" s="44"/>
      <c r="T556" s="44"/>
      <c r="U556" s="44"/>
      <c r="V556" s="44"/>
      <c r="W556" s="44"/>
      <c r="X556" s="44"/>
      <c r="Y556" s="44"/>
      <c r="Z556" s="44"/>
    </row>
    <row r="557" spans="1:26" ht="12.75" customHeight="1">
      <c r="A557" s="44"/>
      <c r="B557" s="44"/>
      <c r="C557" s="44"/>
      <c r="D557" s="44"/>
      <c r="E557" s="44"/>
      <c r="F557" s="44"/>
      <c r="G557" s="44"/>
      <c r="H557" s="44"/>
      <c r="I557" s="44"/>
      <c r="J557" s="44"/>
      <c r="K557" s="44"/>
      <c r="L557" s="44"/>
      <c r="M557" s="44"/>
      <c r="N557" s="44"/>
      <c r="O557" s="44"/>
      <c r="P557" s="44"/>
      <c r="Q557" s="44"/>
      <c r="R557" s="44"/>
      <c r="S557" s="44"/>
      <c r="T557" s="44"/>
      <c r="U557" s="44"/>
      <c r="V557" s="44"/>
      <c r="W557" s="44"/>
      <c r="X557" s="44"/>
      <c r="Y557" s="44"/>
      <c r="Z557" s="44"/>
    </row>
    <row r="558" spans="1:26" ht="12.75" customHeight="1">
      <c r="A558" s="44"/>
      <c r="B558" s="44"/>
      <c r="C558" s="44"/>
      <c r="D558" s="44"/>
      <c r="E558" s="44"/>
      <c r="F558" s="44"/>
      <c r="G558" s="44"/>
      <c r="H558" s="44"/>
      <c r="I558" s="44"/>
      <c r="J558" s="44"/>
      <c r="K558" s="44"/>
      <c r="L558" s="44"/>
      <c r="M558" s="44"/>
      <c r="N558" s="44"/>
      <c r="O558" s="44"/>
      <c r="P558" s="44"/>
      <c r="Q558" s="44"/>
      <c r="R558" s="44"/>
      <c r="S558" s="44"/>
      <c r="T558" s="44"/>
      <c r="U558" s="44"/>
      <c r="V558" s="44"/>
      <c r="W558" s="44"/>
      <c r="X558" s="44"/>
      <c r="Y558" s="44"/>
      <c r="Z558" s="44"/>
    </row>
    <row r="559" spans="1:26" ht="12.75" customHeight="1">
      <c r="A559" s="44"/>
      <c r="B559" s="44"/>
      <c r="C559" s="44"/>
      <c r="D559" s="44"/>
      <c r="E559" s="44"/>
      <c r="F559" s="44"/>
      <c r="G559" s="44"/>
      <c r="H559" s="44"/>
      <c r="I559" s="44"/>
      <c r="J559" s="44"/>
      <c r="K559" s="44"/>
      <c r="L559" s="44"/>
      <c r="M559" s="44"/>
      <c r="N559" s="44"/>
      <c r="O559" s="44"/>
      <c r="P559" s="44"/>
      <c r="Q559" s="44"/>
      <c r="R559" s="44"/>
      <c r="S559" s="44"/>
      <c r="T559" s="44"/>
      <c r="U559" s="44"/>
      <c r="V559" s="44"/>
      <c r="W559" s="44"/>
      <c r="X559" s="44"/>
      <c r="Y559" s="44"/>
      <c r="Z559" s="44"/>
    </row>
    <row r="560" spans="1:26" ht="12.75" customHeight="1">
      <c r="A560" s="44"/>
      <c r="B560" s="44"/>
      <c r="C560" s="44"/>
      <c r="D560" s="44"/>
      <c r="E560" s="44"/>
      <c r="F560" s="44"/>
      <c r="G560" s="44"/>
      <c r="H560" s="44"/>
      <c r="I560" s="44"/>
      <c r="J560" s="44"/>
      <c r="K560" s="44"/>
      <c r="L560" s="44"/>
      <c r="M560" s="44"/>
      <c r="N560" s="44"/>
      <c r="O560" s="44"/>
      <c r="P560" s="44"/>
      <c r="Q560" s="44"/>
      <c r="R560" s="44"/>
      <c r="S560" s="44"/>
      <c r="T560" s="44"/>
      <c r="U560" s="44"/>
      <c r="V560" s="44"/>
      <c r="W560" s="44"/>
      <c r="X560" s="44"/>
      <c r="Y560" s="44"/>
      <c r="Z560" s="44"/>
    </row>
    <row r="561" spans="1:26" ht="12.75" customHeight="1">
      <c r="A561" s="44"/>
      <c r="B561" s="44"/>
      <c r="C561" s="44"/>
      <c r="D561" s="44"/>
      <c r="E561" s="44"/>
      <c r="F561" s="44"/>
      <c r="G561" s="44"/>
      <c r="H561" s="44"/>
      <c r="I561" s="44"/>
      <c r="J561" s="44"/>
      <c r="K561" s="44"/>
      <c r="L561" s="44"/>
      <c r="M561" s="44"/>
      <c r="N561" s="44"/>
      <c r="O561" s="44"/>
      <c r="P561" s="44"/>
      <c r="Q561" s="44"/>
      <c r="R561" s="44"/>
      <c r="S561" s="44"/>
      <c r="T561" s="44"/>
      <c r="U561" s="44"/>
      <c r="V561" s="44"/>
      <c r="W561" s="44"/>
      <c r="X561" s="44"/>
      <c r="Y561" s="44"/>
      <c r="Z561" s="44"/>
    </row>
    <row r="562" spans="1:26" ht="12.75" customHeight="1">
      <c r="A562" s="44"/>
      <c r="B562" s="44"/>
      <c r="C562" s="44"/>
      <c r="D562" s="44"/>
      <c r="E562" s="44"/>
      <c r="F562" s="44"/>
      <c r="G562" s="44"/>
      <c r="H562" s="44"/>
      <c r="I562" s="44"/>
      <c r="J562" s="44"/>
      <c r="K562" s="44"/>
      <c r="L562" s="44"/>
      <c r="M562" s="44"/>
      <c r="N562" s="44"/>
      <c r="O562" s="44"/>
      <c r="P562" s="44"/>
      <c r="Q562" s="44"/>
      <c r="R562" s="44"/>
      <c r="S562" s="44"/>
      <c r="T562" s="44"/>
      <c r="U562" s="44"/>
      <c r="V562" s="44"/>
      <c r="W562" s="44"/>
      <c r="X562" s="44"/>
      <c r="Y562" s="44"/>
      <c r="Z562" s="44"/>
    </row>
    <row r="563" spans="1:26" ht="12.75" customHeight="1">
      <c r="A563" s="44"/>
      <c r="B563" s="44"/>
      <c r="C563" s="44"/>
      <c r="D563" s="44"/>
      <c r="E563" s="44"/>
      <c r="F563" s="44"/>
      <c r="G563" s="44"/>
      <c r="H563" s="44"/>
      <c r="I563" s="44"/>
      <c r="J563" s="44"/>
      <c r="K563" s="44"/>
      <c r="L563" s="44"/>
      <c r="M563" s="44"/>
      <c r="N563" s="44"/>
      <c r="O563" s="44"/>
      <c r="P563" s="44"/>
      <c r="Q563" s="44"/>
      <c r="R563" s="44"/>
      <c r="S563" s="44"/>
      <c r="T563" s="44"/>
      <c r="U563" s="44"/>
      <c r="V563" s="44"/>
      <c r="W563" s="44"/>
      <c r="X563" s="44"/>
      <c r="Y563" s="44"/>
      <c r="Z563" s="44"/>
    </row>
    <row r="564" spans="1:26" ht="12.75" customHeight="1">
      <c r="A564" s="44"/>
      <c r="B564" s="44"/>
      <c r="C564" s="44"/>
      <c r="D564" s="44"/>
      <c r="E564" s="44"/>
      <c r="F564" s="44"/>
      <c r="G564" s="44"/>
      <c r="H564" s="44"/>
      <c r="I564" s="44"/>
      <c r="J564" s="44"/>
      <c r="K564" s="44"/>
      <c r="L564" s="44"/>
      <c r="M564" s="44"/>
      <c r="N564" s="44"/>
      <c r="O564" s="44"/>
      <c r="P564" s="44"/>
      <c r="Q564" s="44"/>
      <c r="R564" s="44"/>
      <c r="S564" s="44"/>
      <c r="T564" s="44"/>
      <c r="U564" s="44"/>
      <c r="V564" s="44"/>
      <c r="W564" s="44"/>
      <c r="X564" s="44"/>
      <c r="Y564" s="44"/>
      <c r="Z564" s="44"/>
    </row>
    <row r="565" spans="1:26" ht="12.75" customHeight="1">
      <c r="A565" s="44"/>
      <c r="B565" s="44"/>
      <c r="C565" s="44"/>
      <c r="D565" s="44"/>
      <c r="E565" s="44"/>
      <c r="F565" s="44"/>
      <c r="G565" s="44"/>
      <c r="H565" s="44"/>
      <c r="I565" s="44"/>
      <c r="J565" s="44"/>
      <c r="K565" s="44"/>
      <c r="L565" s="44"/>
      <c r="M565" s="44"/>
      <c r="N565" s="44"/>
      <c r="O565" s="44"/>
      <c r="P565" s="44"/>
      <c r="Q565" s="44"/>
      <c r="R565" s="44"/>
      <c r="S565" s="44"/>
      <c r="T565" s="44"/>
      <c r="U565" s="44"/>
      <c r="V565" s="44"/>
      <c r="W565" s="44"/>
      <c r="X565" s="44"/>
      <c r="Y565" s="44"/>
      <c r="Z565" s="44"/>
    </row>
    <row r="566" spans="1:26" ht="12.75" customHeight="1">
      <c r="A566" s="44"/>
      <c r="B566" s="44"/>
      <c r="C566" s="44"/>
      <c r="D566" s="44"/>
      <c r="E566" s="44"/>
      <c r="F566" s="44"/>
      <c r="G566" s="44"/>
      <c r="H566" s="44"/>
      <c r="I566" s="44"/>
      <c r="J566" s="44"/>
      <c r="K566" s="44"/>
      <c r="L566" s="44"/>
      <c r="M566" s="44"/>
      <c r="N566" s="44"/>
      <c r="O566" s="44"/>
      <c r="P566" s="44"/>
      <c r="Q566" s="44"/>
      <c r="R566" s="44"/>
      <c r="S566" s="44"/>
      <c r="T566" s="44"/>
      <c r="U566" s="44"/>
      <c r="V566" s="44"/>
      <c r="W566" s="44"/>
      <c r="X566" s="44"/>
      <c r="Y566" s="44"/>
      <c r="Z566" s="44"/>
    </row>
    <row r="567" spans="1:26" ht="12.75" customHeight="1">
      <c r="A567" s="44"/>
      <c r="B567" s="44"/>
      <c r="C567" s="44"/>
      <c r="D567" s="44"/>
      <c r="E567" s="44"/>
      <c r="F567" s="44"/>
      <c r="G567" s="44"/>
      <c r="H567" s="44"/>
      <c r="I567" s="44"/>
      <c r="J567" s="44"/>
      <c r="K567" s="44"/>
      <c r="L567" s="44"/>
      <c r="M567" s="44"/>
      <c r="N567" s="44"/>
      <c r="O567" s="44"/>
      <c r="P567" s="44"/>
      <c r="Q567" s="44"/>
      <c r="R567" s="44"/>
      <c r="S567" s="44"/>
      <c r="T567" s="44"/>
      <c r="U567" s="44"/>
      <c r="V567" s="44"/>
      <c r="W567" s="44"/>
      <c r="X567" s="44"/>
      <c r="Y567" s="44"/>
      <c r="Z567" s="44"/>
    </row>
    <row r="568" spans="1:26" ht="12.75" customHeight="1">
      <c r="A568" s="44"/>
      <c r="B568" s="44"/>
      <c r="C568" s="44"/>
      <c r="D568" s="44"/>
      <c r="E568" s="44"/>
      <c r="F568" s="44"/>
      <c r="G568" s="44"/>
      <c r="H568" s="44"/>
      <c r="I568" s="44"/>
      <c r="J568" s="44"/>
      <c r="K568" s="44"/>
      <c r="L568" s="44"/>
      <c r="M568" s="44"/>
      <c r="N568" s="44"/>
      <c r="O568" s="44"/>
      <c r="P568" s="44"/>
      <c r="Q568" s="44"/>
      <c r="R568" s="44"/>
      <c r="S568" s="44"/>
      <c r="T568" s="44"/>
      <c r="U568" s="44"/>
      <c r="V568" s="44"/>
      <c r="W568" s="44"/>
      <c r="X568" s="44"/>
      <c r="Y568" s="44"/>
      <c r="Z568" s="44"/>
    </row>
    <row r="569" spans="1:26" ht="12.75" customHeight="1">
      <c r="A569" s="44"/>
      <c r="B569" s="44"/>
      <c r="C569" s="44"/>
      <c r="D569" s="44"/>
      <c r="E569" s="44"/>
      <c r="F569" s="44"/>
      <c r="G569" s="44"/>
      <c r="H569" s="44"/>
      <c r="I569" s="44"/>
      <c r="J569" s="44"/>
      <c r="K569" s="44"/>
      <c r="L569" s="44"/>
      <c r="M569" s="44"/>
      <c r="N569" s="44"/>
      <c r="O569" s="44"/>
      <c r="P569" s="44"/>
      <c r="Q569" s="44"/>
      <c r="R569" s="44"/>
      <c r="S569" s="44"/>
      <c r="T569" s="44"/>
      <c r="U569" s="44"/>
      <c r="V569" s="44"/>
      <c r="W569" s="44"/>
      <c r="X569" s="44"/>
      <c r="Y569" s="44"/>
      <c r="Z569" s="44"/>
    </row>
    <row r="570" spans="1:26" ht="12.75" customHeight="1">
      <c r="A570" s="44"/>
      <c r="B570" s="44"/>
      <c r="C570" s="44"/>
      <c r="D570" s="44"/>
      <c r="E570" s="44"/>
      <c r="F570" s="44"/>
      <c r="G570" s="44"/>
      <c r="H570" s="44"/>
      <c r="I570" s="44"/>
      <c r="J570" s="44"/>
      <c r="K570" s="44"/>
      <c r="L570" s="44"/>
      <c r="M570" s="44"/>
      <c r="N570" s="44"/>
      <c r="O570" s="44"/>
      <c r="P570" s="44"/>
      <c r="Q570" s="44"/>
      <c r="R570" s="44"/>
      <c r="S570" s="44"/>
      <c r="T570" s="44"/>
      <c r="U570" s="44"/>
      <c r="V570" s="44"/>
      <c r="W570" s="44"/>
      <c r="X570" s="44"/>
      <c r="Y570" s="44"/>
      <c r="Z570" s="44"/>
    </row>
    <row r="571" spans="1:26" ht="12.75" customHeight="1">
      <c r="A571" s="44"/>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row>
    <row r="572" spans="1:26" ht="12.75" customHeight="1">
      <c r="A572" s="44"/>
      <c r="B572" s="44"/>
      <c r="C572" s="44"/>
      <c r="D572" s="44"/>
      <c r="E572" s="44"/>
      <c r="F572" s="44"/>
      <c r="G572" s="44"/>
      <c r="H572" s="44"/>
      <c r="I572" s="44"/>
      <c r="J572" s="44"/>
      <c r="K572" s="44"/>
      <c r="L572" s="44"/>
      <c r="M572" s="44"/>
      <c r="N572" s="44"/>
      <c r="O572" s="44"/>
      <c r="P572" s="44"/>
      <c r="Q572" s="44"/>
      <c r="R572" s="44"/>
      <c r="S572" s="44"/>
      <c r="T572" s="44"/>
      <c r="U572" s="44"/>
      <c r="V572" s="44"/>
      <c r="W572" s="44"/>
      <c r="X572" s="44"/>
      <c r="Y572" s="44"/>
      <c r="Z572" s="44"/>
    </row>
    <row r="573" spans="1:26" ht="12.75" customHeight="1">
      <c r="A573" s="44"/>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row>
    <row r="574" spans="1:26" ht="12.75" customHeight="1">
      <c r="A574" s="44"/>
      <c r="B574" s="44"/>
      <c r="C574" s="44"/>
      <c r="D574" s="44"/>
      <c r="E574" s="44"/>
      <c r="F574" s="44"/>
      <c r="G574" s="44"/>
      <c r="H574" s="44"/>
      <c r="I574" s="44"/>
      <c r="J574" s="44"/>
      <c r="K574" s="44"/>
      <c r="L574" s="44"/>
      <c r="M574" s="44"/>
      <c r="N574" s="44"/>
      <c r="O574" s="44"/>
      <c r="P574" s="44"/>
      <c r="Q574" s="44"/>
      <c r="R574" s="44"/>
      <c r="S574" s="44"/>
      <c r="T574" s="44"/>
      <c r="U574" s="44"/>
      <c r="V574" s="44"/>
      <c r="W574" s="44"/>
      <c r="X574" s="44"/>
      <c r="Y574" s="44"/>
      <c r="Z574" s="44"/>
    </row>
    <row r="575" spans="1:26" ht="12.75" customHeight="1">
      <c r="A575" s="44"/>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row>
    <row r="576" spans="1:26" ht="12.75" customHeight="1">
      <c r="A576" s="44"/>
      <c r="B576" s="44"/>
      <c r="C576" s="44"/>
      <c r="D576" s="44"/>
      <c r="E576" s="44"/>
      <c r="F576" s="44"/>
      <c r="G576" s="44"/>
      <c r="H576" s="44"/>
      <c r="I576" s="44"/>
      <c r="J576" s="44"/>
      <c r="K576" s="44"/>
      <c r="L576" s="44"/>
      <c r="M576" s="44"/>
      <c r="N576" s="44"/>
      <c r="O576" s="44"/>
      <c r="P576" s="44"/>
      <c r="Q576" s="44"/>
      <c r="R576" s="44"/>
      <c r="S576" s="44"/>
      <c r="T576" s="44"/>
      <c r="U576" s="44"/>
      <c r="V576" s="44"/>
      <c r="W576" s="44"/>
      <c r="X576" s="44"/>
      <c r="Y576" s="44"/>
      <c r="Z576" s="44"/>
    </row>
    <row r="577" spans="1:26" ht="12.75" customHeight="1">
      <c r="A577" s="44"/>
      <c r="B577" s="44"/>
      <c r="C577" s="44"/>
      <c r="D577" s="44"/>
      <c r="E577" s="44"/>
      <c r="F577" s="44"/>
      <c r="G577" s="44"/>
      <c r="H577" s="44"/>
      <c r="I577" s="44"/>
      <c r="J577" s="44"/>
      <c r="K577" s="44"/>
      <c r="L577" s="44"/>
      <c r="M577" s="44"/>
      <c r="N577" s="44"/>
      <c r="O577" s="44"/>
      <c r="P577" s="44"/>
      <c r="Q577" s="44"/>
      <c r="R577" s="44"/>
      <c r="S577" s="44"/>
      <c r="T577" s="44"/>
      <c r="U577" s="44"/>
      <c r="V577" s="44"/>
      <c r="W577" s="44"/>
      <c r="X577" s="44"/>
      <c r="Y577" s="44"/>
      <c r="Z577" s="44"/>
    </row>
    <row r="578" spans="1:26" ht="12.75" customHeight="1">
      <c r="A578" s="44"/>
      <c r="B578" s="44"/>
      <c r="C578" s="44"/>
      <c r="D578" s="44"/>
      <c r="E578" s="44"/>
      <c r="F578" s="44"/>
      <c r="G578" s="44"/>
      <c r="H578" s="44"/>
      <c r="I578" s="44"/>
      <c r="J578" s="44"/>
      <c r="K578" s="44"/>
      <c r="L578" s="44"/>
      <c r="M578" s="44"/>
      <c r="N578" s="44"/>
      <c r="O578" s="44"/>
      <c r="P578" s="44"/>
      <c r="Q578" s="44"/>
      <c r="R578" s="44"/>
      <c r="S578" s="44"/>
      <c r="T578" s="44"/>
      <c r="U578" s="44"/>
      <c r="V578" s="44"/>
      <c r="W578" s="44"/>
      <c r="X578" s="44"/>
      <c r="Y578" s="44"/>
      <c r="Z578" s="44"/>
    </row>
    <row r="579" spans="1:26" ht="12.75" customHeight="1">
      <c r="A579" s="44"/>
      <c r="B579" s="44"/>
      <c r="C579" s="44"/>
      <c r="D579" s="44"/>
      <c r="E579" s="44"/>
      <c r="F579" s="44"/>
      <c r="G579" s="44"/>
      <c r="H579" s="44"/>
      <c r="I579" s="44"/>
      <c r="J579" s="44"/>
      <c r="K579" s="44"/>
      <c r="L579" s="44"/>
      <c r="M579" s="44"/>
      <c r="N579" s="44"/>
      <c r="O579" s="44"/>
      <c r="P579" s="44"/>
      <c r="Q579" s="44"/>
      <c r="R579" s="44"/>
      <c r="S579" s="44"/>
      <c r="T579" s="44"/>
      <c r="U579" s="44"/>
      <c r="V579" s="44"/>
      <c r="W579" s="44"/>
      <c r="X579" s="44"/>
      <c r="Y579" s="44"/>
      <c r="Z579" s="44"/>
    </row>
    <row r="580" spans="1:26" ht="12.75" customHeight="1">
      <c r="A580" s="44"/>
      <c r="B580" s="44"/>
      <c r="C580" s="44"/>
      <c r="D580" s="44"/>
      <c r="E580" s="44"/>
      <c r="F580" s="44"/>
      <c r="G580" s="44"/>
      <c r="H580" s="44"/>
      <c r="I580" s="44"/>
      <c r="J580" s="44"/>
      <c r="K580" s="44"/>
      <c r="L580" s="44"/>
      <c r="M580" s="44"/>
      <c r="N580" s="44"/>
      <c r="O580" s="44"/>
      <c r="P580" s="44"/>
      <c r="Q580" s="44"/>
      <c r="R580" s="44"/>
      <c r="S580" s="44"/>
      <c r="T580" s="44"/>
      <c r="U580" s="44"/>
      <c r="V580" s="44"/>
      <c r="W580" s="44"/>
      <c r="X580" s="44"/>
      <c r="Y580" s="44"/>
      <c r="Z580" s="44"/>
    </row>
    <row r="581" spans="1:26" ht="12.75" customHeight="1">
      <c r="A581" s="44"/>
      <c r="B581" s="44"/>
      <c r="C581" s="44"/>
      <c r="D581" s="44"/>
      <c r="E581" s="44"/>
      <c r="F581" s="44"/>
      <c r="G581" s="44"/>
      <c r="H581" s="44"/>
      <c r="I581" s="44"/>
      <c r="J581" s="44"/>
      <c r="K581" s="44"/>
      <c r="L581" s="44"/>
      <c r="M581" s="44"/>
      <c r="N581" s="44"/>
      <c r="O581" s="44"/>
      <c r="P581" s="44"/>
      <c r="Q581" s="44"/>
      <c r="R581" s="44"/>
      <c r="S581" s="44"/>
      <c r="T581" s="44"/>
      <c r="U581" s="44"/>
      <c r="V581" s="44"/>
      <c r="W581" s="44"/>
      <c r="X581" s="44"/>
      <c r="Y581" s="44"/>
      <c r="Z581" s="44"/>
    </row>
    <row r="582" spans="1:26" ht="12.75" customHeight="1">
      <c r="A582" s="44"/>
      <c r="B582" s="44"/>
      <c r="C582" s="44"/>
      <c r="D582" s="44"/>
      <c r="E582" s="44"/>
      <c r="F582" s="44"/>
      <c r="G582" s="44"/>
      <c r="H582" s="44"/>
      <c r="I582" s="44"/>
      <c r="J582" s="44"/>
      <c r="K582" s="44"/>
      <c r="L582" s="44"/>
      <c r="M582" s="44"/>
      <c r="N582" s="44"/>
      <c r="O582" s="44"/>
      <c r="P582" s="44"/>
      <c r="Q582" s="44"/>
      <c r="R582" s="44"/>
      <c r="S582" s="44"/>
      <c r="T582" s="44"/>
      <c r="U582" s="44"/>
      <c r="V582" s="44"/>
      <c r="W582" s="44"/>
      <c r="X582" s="44"/>
      <c r="Y582" s="44"/>
      <c r="Z582" s="44"/>
    </row>
    <row r="583" spans="1:26" ht="12.75" customHeight="1">
      <c r="A583" s="44"/>
      <c r="B583" s="44"/>
      <c r="C583" s="44"/>
      <c r="D583" s="44"/>
      <c r="E583" s="44"/>
      <c r="F583" s="44"/>
      <c r="G583" s="44"/>
      <c r="H583" s="44"/>
      <c r="I583" s="44"/>
      <c r="J583" s="44"/>
      <c r="K583" s="44"/>
      <c r="L583" s="44"/>
      <c r="M583" s="44"/>
      <c r="N583" s="44"/>
      <c r="O583" s="44"/>
      <c r="P583" s="44"/>
      <c r="Q583" s="44"/>
      <c r="R583" s="44"/>
      <c r="S583" s="44"/>
      <c r="T583" s="44"/>
      <c r="U583" s="44"/>
      <c r="V583" s="44"/>
      <c r="W583" s="44"/>
      <c r="X583" s="44"/>
      <c r="Y583" s="44"/>
      <c r="Z583" s="44"/>
    </row>
    <row r="584" spans="1:26" ht="12.75" customHeight="1">
      <c r="A584" s="44"/>
      <c r="B584" s="44"/>
      <c r="C584" s="44"/>
      <c r="D584" s="44"/>
      <c r="E584" s="44"/>
      <c r="F584" s="44"/>
      <c r="G584" s="44"/>
      <c r="H584" s="44"/>
      <c r="I584" s="44"/>
      <c r="J584" s="44"/>
      <c r="K584" s="44"/>
      <c r="L584" s="44"/>
      <c r="M584" s="44"/>
      <c r="N584" s="44"/>
      <c r="O584" s="44"/>
      <c r="P584" s="44"/>
      <c r="Q584" s="44"/>
      <c r="R584" s="44"/>
      <c r="S584" s="44"/>
      <c r="T584" s="44"/>
      <c r="U584" s="44"/>
      <c r="V584" s="44"/>
      <c r="W584" s="44"/>
      <c r="X584" s="44"/>
      <c r="Y584" s="44"/>
      <c r="Z584" s="44"/>
    </row>
    <row r="585" spans="1:26" ht="12.75" customHeight="1">
      <c r="A585" s="44"/>
      <c r="B585" s="44"/>
      <c r="C585" s="44"/>
      <c r="D585" s="44"/>
      <c r="E585" s="44"/>
      <c r="F585" s="44"/>
      <c r="G585" s="44"/>
      <c r="H585" s="44"/>
      <c r="I585" s="44"/>
      <c r="J585" s="44"/>
      <c r="K585" s="44"/>
      <c r="L585" s="44"/>
      <c r="M585" s="44"/>
      <c r="N585" s="44"/>
      <c r="O585" s="44"/>
      <c r="P585" s="44"/>
      <c r="Q585" s="44"/>
      <c r="R585" s="44"/>
      <c r="S585" s="44"/>
      <c r="T585" s="44"/>
      <c r="U585" s="44"/>
      <c r="V585" s="44"/>
      <c r="W585" s="44"/>
      <c r="X585" s="44"/>
      <c r="Y585" s="44"/>
      <c r="Z585" s="44"/>
    </row>
    <row r="586" spans="1:26" ht="12.75" customHeight="1">
      <c r="A586" s="44"/>
      <c r="B586" s="44"/>
      <c r="C586" s="44"/>
      <c r="D586" s="44"/>
      <c r="E586" s="44"/>
      <c r="F586" s="44"/>
      <c r="G586" s="44"/>
      <c r="H586" s="44"/>
      <c r="I586" s="44"/>
      <c r="J586" s="44"/>
      <c r="K586" s="44"/>
      <c r="L586" s="44"/>
      <c r="M586" s="44"/>
      <c r="N586" s="44"/>
      <c r="O586" s="44"/>
      <c r="P586" s="44"/>
      <c r="Q586" s="44"/>
      <c r="R586" s="44"/>
      <c r="S586" s="44"/>
      <c r="T586" s="44"/>
      <c r="U586" s="44"/>
      <c r="V586" s="44"/>
      <c r="W586" s="44"/>
      <c r="X586" s="44"/>
      <c r="Y586" s="44"/>
      <c r="Z586" s="44"/>
    </row>
    <row r="587" spans="1:26" ht="12.75" customHeight="1">
      <c r="A587" s="44"/>
      <c r="B587" s="44"/>
      <c r="C587" s="44"/>
      <c r="D587" s="44"/>
      <c r="E587" s="44"/>
      <c r="F587" s="44"/>
      <c r="G587" s="44"/>
      <c r="H587" s="44"/>
      <c r="I587" s="44"/>
      <c r="J587" s="44"/>
      <c r="K587" s="44"/>
      <c r="L587" s="44"/>
      <c r="M587" s="44"/>
      <c r="N587" s="44"/>
      <c r="O587" s="44"/>
      <c r="P587" s="44"/>
      <c r="Q587" s="44"/>
      <c r="R587" s="44"/>
      <c r="S587" s="44"/>
      <c r="T587" s="44"/>
      <c r="U587" s="44"/>
      <c r="V587" s="44"/>
      <c r="W587" s="44"/>
      <c r="X587" s="44"/>
      <c r="Y587" s="44"/>
      <c r="Z587" s="44"/>
    </row>
    <row r="588" spans="1:26" ht="12.75" customHeight="1">
      <c r="A588" s="44"/>
      <c r="B588" s="44"/>
      <c r="C588" s="44"/>
      <c r="D588" s="44"/>
      <c r="E588" s="44"/>
      <c r="F588" s="44"/>
      <c r="G588" s="44"/>
      <c r="H588" s="44"/>
      <c r="I588" s="44"/>
      <c r="J588" s="44"/>
      <c r="K588" s="44"/>
      <c r="L588" s="44"/>
      <c r="M588" s="44"/>
      <c r="N588" s="44"/>
      <c r="O588" s="44"/>
      <c r="P588" s="44"/>
      <c r="Q588" s="44"/>
      <c r="R588" s="44"/>
      <c r="S588" s="44"/>
      <c r="T588" s="44"/>
      <c r="U588" s="44"/>
      <c r="V588" s="44"/>
      <c r="W588" s="44"/>
      <c r="X588" s="44"/>
      <c r="Y588" s="44"/>
      <c r="Z588" s="44"/>
    </row>
    <row r="589" spans="1:26" ht="12.75" customHeight="1">
      <c r="A589" s="44"/>
      <c r="B589" s="44"/>
      <c r="C589" s="44"/>
      <c r="D589" s="44"/>
      <c r="E589" s="44"/>
      <c r="F589" s="44"/>
      <c r="G589" s="44"/>
      <c r="H589" s="44"/>
      <c r="I589" s="44"/>
      <c r="J589" s="44"/>
      <c r="K589" s="44"/>
      <c r="L589" s="44"/>
      <c r="M589" s="44"/>
      <c r="N589" s="44"/>
      <c r="O589" s="44"/>
      <c r="P589" s="44"/>
      <c r="Q589" s="44"/>
      <c r="R589" s="44"/>
      <c r="S589" s="44"/>
      <c r="T589" s="44"/>
      <c r="U589" s="44"/>
      <c r="V589" s="44"/>
      <c r="W589" s="44"/>
      <c r="X589" s="44"/>
      <c r="Y589" s="44"/>
      <c r="Z589" s="44"/>
    </row>
    <row r="590" spans="1:26" ht="12.75" customHeight="1">
      <c r="A590" s="44"/>
      <c r="B590" s="44"/>
      <c r="C590" s="44"/>
      <c r="D590" s="44"/>
      <c r="E590" s="44"/>
      <c r="F590" s="44"/>
      <c r="G590" s="44"/>
      <c r="H590" s="44"/>
      <c r="I590" s="44"/>
      <c r="J590" s="44"/>
      <c r="K590" s="44"/>
      <c r="L590" s="44"/>
      <c r="M590" s="44"/>
      <c r="N590" s="44"/>
      <c r="O590" s="44"/>
      <c r="P590" s="44"/>
      <c r="Q590" s="44"/>
      <c r="R590" s="44"/>
      <c r="S590" s="44"/>
      <c r="T590" s="44"/>
      <c r="U590" s="44"/>
      <c r="V590" s="44"/>
      <c r="W590" s="44"/>
      <c r="X590" s="44"/>
      <c r="Y590" s="44"/>
      <c r="Z590" s="44"/>
    </row>
    <row r="591" spans="1:26" ht="12.75" customHeight="1">
      <c r="A591" s="44"/>
      <c r="B591" s="44"/>
      <c r="C591" s="44"/>
      <c r="D591" s="44"/>
      <c r="E591" s="44"/>
      <c r="F591" s="44"/>
      <c r="G591" s="44"/>
      <c r="H591" s="44"/>
      <c r="I591" s="44"/>
      <c r="J591" s="44"/>
      <c r="K591" s="44"/>
      <c r="L591" s="44"/>
      <c r="M591" s="44"/>
      <c r="N591" s="44"/>
      <c r="O591" s="44"/>
      <c r="P591" s="44"/>
      <c r="Q591" s="44"/>
      <c r="R591" s="44"/>
      <c r="S591" s="44"/>
      <c r="T591" s="44"/>
      <c r="U591" s="44"/>
      <c r="V591" s="44"/>
      <c r="W591" s="44"/>
      <c r="X591" s="44"/>
      <c r="Y591" s="44"/>
      <c r="Z591" s="44"/>
    </row>
    <row r="592" spans="1:26" ht="12.75" customHeight="1">
      <c r="A592" s="44"/>
      <c r="B592" s="44"/>
      <c r="C592" s="44"/>
      <c r="D592" s="44"/>
      <c r="E592" s="44"/>
      <c r="F592" s="44"/>
      <c r="G592" s="44"/>
      <c r="H592" s="44"/>
      <c r="I592" s="44"/>
      <c r="J592" s="44"/>
      <c r="K592" s="44"/>
      <c r="L592" s="44"/>
      <c r="M592" s="44"/>
      <c r="N592" s="44"/>
      <c r="O592" s="44"/>
      <c r="P592" s="44"/>
      <c r="Q592" s="44"/>
      <c r="R592" s="44"/>
      <c r="S592" s="44"/>
      <c r="T592" s="44"/>
      <c r="U592" s="44"/>
      <c r="V592" s="44"/>
      <c r="W592" s="44"/>
      <c r="X592" s="44"/>
      <c r="Y592" s="44"/>
      <c r="Z592" s="44"/>
    </row>
    <row r="593" spans="1:26" ht="12.75" customHeight="1">
      <c r="A593" s="44"/>
      <c r="B593" s="44"/>
      <c r="C593" s="44"/>
      <c r="D593" s="44"/>
      <c r="E593" s="44"/>
      <c r="F593" s="44"/>
      <c r="G593" s="44"/>
      <c r="H593" s="44"/>
      <c r="I593" s="44"/>
      <c r="J593" s="44"/>
      <c r="K593" s="44"/>
      <c r="L593" s="44"/>
      <c r="M593" s="44"/>
      <c r="N593" s="44"/>
      <c r="O593" s="44"/>
      <c r="P593" s="44"/>
      <c r="Q593" s="44"/>
      <c r="R593" s="44"/>
      <c r="S593" s="44"/>
      <c r="T593" s="44"/>
      <c r="U593" s="44"/>
      <c r="V593" s="44"/>
      <c r="W593" s="44"/>
      <c r="X593" s="44"/>
      <c r="Y593" s="44"/>
      <c r="Z593" s="44"/>
    </row>
    <row r="594" spans="1:26" ht="12.75" customHeight="1">
      <c r="A594" s="44"/>
      <c r="B594" s="44"/>
      <c r="C594" s="44"/>
      <c r="D594" s="44"/>
      <c r="E594" s="44"/>
      <c r="F594" s="44"/>
      <c r="G594" s="44"/>
      <c r="H594" s="44"/>
      <c r="I594" s="44"/>
      <c r="J594" s="44"/>
      <c r="K594" s="44"/>
      <c r="L594" s="44"/>
      <c r="M594" s="44"/>
      <c r="N594" s="44"/>
      <c r="O594" s="44"/>
      <c r="P594" s="44"/>
      <c r="Q594" s="44"/>
      <c r="R594" s="44"/>
      <c r="S594" s="44"/>
      <c r="T594" s="44"/>
      <c r="U594" s="44"/>
      <c r="V594" s="44"/>
      <c r="W594" s="44"/>
      <c r="X594" s="44"/>
      <c r="Y594" s="44"/>
      <c r="Z594" s="44"/>
    </row>
    <row r="595" spans="1:26" ht="12.75" customHeight="1">
      <c r="A595" s="44"/>
      <c r="B595" s="44"/>
      <c r="C595" s="44"/>
      <c r="D595" s="44"/>
      <c r="E595" s="44"/>
      <c r="F595" s="44"/>
      <c r="G595" s="44"/>
      <c r="H595" s="44"/>
      <c r="I595" s="44"/>
      <c r="J595" s="44"/>
      <c r="K595" s="44"/>
      <c r="L595" s="44"/>
      <c r="M595" s="44"/>
      <c r="N595" s="44"/>
      <c r="O595" s="44"/>
      <c r="P595" s="44"/>
      <c r="Q595" s="44"/>
      <c r="R595" s="44"/>
      <c r="S595" s="44"/>
      <c r="T595" s="44"/>
      <c r="U595" s="44"/>
      <c r="V595" s="44"/>
      <c r="W595" s="44"/>
      <c r="X595" s="44"/>
      <c r="Y595" s="44"/>
      <c r="Z595" s="44"/>
    </row>
    <row r="596" spans="1:26" ht="12.75" customHeight="1">
      <c r="A596" s="44"/>
      <c r="B596" s="44"/>
      <c r="C596" s="44"/>
      <c r="D596" s="44"/>
      <c r="E596" s="44"/>
      <c r="F596" s="44"/>
      <c r="G596" s="44"/>
      <c r="H596" s="44"/>
      <c r="I596" s="44"/>
      <c r="J596" s="44"/>
      <c r="K596" s="44"/>
      <c r="L596" s="44"/>
      <c r="M596" s="44"/>
      <c r="N596" s="44"/>
      <c r="O596" s="44"/>
      <c r="P596" s="44"/>
      <c r="Q596" s="44"/>
      <c r="R596" s="44"/>
      <c r="S596" s="44"/>
      <c r="T596" s="44"/>
      <c r="U596" s="44"/>
      <c r="V596" s="44"/>
      <c r="W596" s="44"/>
      <c r="X596" s="44"/>
      <c r="Y596" s="44"/>
      <c r="Z596" s="44"/>
    </row>
    <row r="597" spans="1:26" ht="12.75" customHeight="1">
      <c r="A597" s="44"/>
      <c r="B597" s="44"/>
      <c r="C597" s="44"/>
      <c r="D597" s="44"/>
      <c r="E597" s="44"/>
      <c r="F597" s="44"/>
      <c r="G597" s="44"/>
      <c r="H597" s="44"/>
      <c r="I597" s="44"/>
      <c r="J597" s="44"/>
      <c r="K597" s="44"/>
      <c r="L597" s="44"/>
      <c r="M597" s="44"/>
      <c r="N597" s="44"/>
      <c r="O597" s="44"/>
      <c r="P597" s="44"/>
      <c r="Q597" s="44"/>
      <c r="R597" s="44"/>
      <c r="S597" s="44"/>
      <c r="T597" s="44"/>
      <c r="U597" s="44"/>
      <c r="V597" s="44"/>
      <c r="W597" s="44"/>
      <c r="X597" s="44"/>
      <c r="Y597" s="44"/>
      <c r="Z597" s="44"/>
    </row>
    <row r="598" spans="1:26" ht="12.75" customHeight="1">
      <c r="A598" s="44"/>
      <c r="B598" s="44"/>
      <c r="C598" s="44"/>
      <c r="D598" s="44"/>
      <c r="E598" s="44"/>
      <c r="F598" s="44"/>
      <c r="G598" s="44"/>
      <c r="H598" s="44"/>
      <c r="I598" s="44"/>
      <c r="J598" s="44"/>
      <c r="K598" s="44"/>
      <c r="L598" s="44"/>
      <c r="M598" s="44"/>
      <c r="N598" s="44"/>
      <c r="O598" s="44"/>
      <c r="P598" s="44"/>
      <c r="Q598" s="44"/>
      <c r="R598" s="44"/>
      <c r="S598" s="44"/>
      <c r="T598" s="44"/>
      <c r="U598" s="44"/>
      <c r="V598" s="44"/>
      <c r="W598" s="44"/>
      <c r="X598" s="44"/>
      <c r="Y598" s="44"/>
      <c r="Z598" s="44"/>
    </row>
    <row r="599" spans="1:26" ht="12.75" customHeight="1">
      <c r="A599" s="44"/>
      <c r="B599" s="44"/>
      <c r="C599" s="44"/>
      <c r="D599" s="44"/>
      <c r="E599" s="44"/>
      <c r="F599" s="44"/>
      <c r="G599" s="44"/>
      <c r="H599" s="44"/>
      <c r="I599" s="44"/>
      <c r="J599" s="44"/>
      <c r="K599" s="44"/>
      <c r="L599" s="44"/>
      <c r="M599" s="44"/>
      <c r="N599" s="44"/>
      <c r="O599" s="44"/>
      <c r="P599" s="44"/>
      <c r="Q599" s="44"/>
      <c r="R599" s="44"/>
      <c r="S599" s="44"/>
      <c r="T599" s="44"/>
      <c r="U599" s="44"/>
      <c r="V599" s="44"/>
      <c r="W599" s="44"/>
      <c r="X599" s="44"/>
      <c r="Y599" s="44"/>
      <c r="Z599" s="44"/>
    </row>
    <row r="600" spans="1:26" ht="12.75" customHeight="1">
      <c r="A600" s="44"/>
      <c r="B600" s="44"/>
      <c r="C600" s="44"/>
      <c r="D600" s="44"/>
      <c r="E600" s="44"/>
      <c r="F600" s="44"/>
      <c r="G600" s="44"/>
      <c r="H600" s="44"/>
      <c r="I600" s="44"/>
      <c r="J600" s="44"/>
      <c r="K600" s="44"/>
      <c r="L600" s="44"/>
      <c r="M600" s="44"/>
      <c r="N600" s="44"/>
      <c r="O600" s="44"/>
      <c r="P600" s="44"/>
      <c r="Q600" s="44"/>
      <c r="R600" s="44"/>
      <c r="S600" s="44"/>
      <c r="T600" s="44"/>
      <c r="U600" s="44"/>
      <c r="V600" s="44"/>
      <c r="W600" s="44"/>
      <c r="X600" s="44"/>
      <c r="Y600" s="44"/>
      <c r="Z600" s="44"/>
    </row>
    <row r="601" spans="1:26" ht="12.75" customHeight="1">
      <c r="A601" s="44"/>
      <c r="B601" s="44"/>
      <c r="C601" s="44"/>
      <c r="D601" s="44"/>
      <c r="E601" s="44"/>
      <c r="F601" s="44"/>
      <c r="G601" s="44"/>
      <c r="H601" s="44"/>
      <c r="I601" s="44"/>
      <c r="J601" s="44"/>
      <c r="K601" s="44"/>
      <c r="L601" s="44"/>
      <c r="M601" s="44"/>
      <c r="N601" s="44"/>
      <c r="O601" s="44"/>
      <c r="P601" s="44"/>
      <c r="Q601" s="44"/>
      <c r="R601" s="44"/>
      <c r="S601" s="44"/>
      <c r="T601" s="44"/>
      <c r="U601" s="44"/>
      <c r="V601" s="44"/>
      <c r="W601" s="44"/>
      <c r="X601" s="44"/>
      <c r="Y601" s="44"/>
      <c r="Z601" s="44"/>
    </row>
    <row r="602" spans="1:26" ht="12.75" customHeight="1">
      <c r="A602" s="44"/>
      <c r="B602" s="44"/>
      <c r="C602" s="44"/>
      <c r="D602" s="44"/>
      <c r="E602" s="44"/>
      <c r="F602" s="44"/>
      <c r="G602" s="44"/>
      <c r="H602" s="44"/>
      <c r="I602" s="44"/>
      <c r="J602" s="44"/>
      <c r="K602" s="44"/>
      <c r="L602" s="44"/>
      <c r="M602" s="44"/>
      <c r="N602" s="44"/>
      <c r="O602" s="44"/>
      <c r="P602" s="44"/>
      <c r="Q602" s="44"/>
      <c r="R602" s="44"/>
      <c r="S602" s="44"/>
      <c r="T602" s="44"/>
      <c r="U602" s="44"/>
      <c r="V602" s="44"/>
      <c r="W602" s="44"/>
      <c r="X602" s="44"/>
      <c r="Y602" s="44"/>
      <c r="Z602" s="44"/>
    </row>
    <row r="603" spans="1:26" ht="12.75" customHeight="1">
      <c r="A603" s="44"/>
      <c r="B603" s="44"/>
      <c r="C603" s="44"/>
      <c r="D603" s="44"/>
      <c r="E603" s="44"/>
      <c r="F603" s="44"/>
      <c r="G603" s="44"/>
      <c r="H603" s="44"/>
      <c r="I603" s="44"/>
      <c r="J603" s="44"/>
      <c r="K603" s="44"/>
      <c r="L603" s="44"/>
      <c r="M603" s="44"/>
      <c r="N603" s="44"/>
      <c r="O603" s="44"/>
      <c r="P603" s="44"/>
      <c r="Q603" s="44"/>
      <c r="R603" s="44"/>
      <c r="S603" s="44"/>
      <c r="T603" s="44"/>
      <c r="U603" s="44"/>
      <c r="V603" s="44"/>
      <c r="W603" s="44"/>
      <c r="X603" s="44"/>
      <c r="Y603" s="44"/>
      <c r="Z603" s="44"/>
    </row>
    <row r="604" spans="1:26" ht="12.75" customHeight="1">
      <c r="A604" s="44"/>
      <c r="B604" s="44"/>
      <c r="C604" s="44"/>
      <c r="D604" s="44"/>
      <c r="E604" s="44"/>
      <c r="F604" s="44"/>
      <c r="G604" s="44"/>
      <c r="H604" s="44"/>
      <c r="I604" s="44"/>
      <c r="J604" s="44"/>
      <c r="K604" s="44"/>
      <c r="L604" s="44"/>
      <c r="M604" s="44"/>
      <c r="N604" s="44"/>
      <c r="O604" s="44"/>
      <c r="P604" s="44"/>
      <c r="Q604" s="44"/>
      <c r="R604" s="44"/>
      <c r="S604" s="44"/>
      <c r="T604" s="44"/>
      <c r="U604" s="44"/>
      <c r="V604" s="44"/>
      <c r="W604" s="44"/>
      <c r="X604" s="44"/>
      <c r="Y604" s="44"/>
      <c r="Z604" s="44"/>
    </row>
    <row r="605" spans="1:26" ht="12.75" customHeight="1">
      <c r="A605" s="44"/>
      <c r="B605" s="44"/>
      <c r="C605" s="44"/>
      <c r="D605" s="44"/>
      <c r="E605" s="44"/>
      <c r="F605" s="44"/>
      <c r="G605" s="44"/>
      <c r="H605" s="44"/>
      <c r="I605" s="44"/>
      <c r="J605" s="44"/>
      <c r="K605" s="44"/>
      <c r="L605" s="44"/>
      <c r="M605" s="44"/>
      <c r="N605" s="44"/>
      <c r="O605" s="44"/>
      <c r="P605" s="44"/>
      <c r="Q605" s="44"/>
      <c r="R605" s="44"/>
      <c r="S605" s="44"/>
      <c r="T605" s="44"/>
      <c r="U605" s="44"/>
      <c r="V605" s="44"/>
      <c r="W605" s="44"/>
      <c r="X605" s="44"/>
      <c r="Y605" s="44"/>
      <c r="Z605" s="44"/>
    </row>
    <row r="606" spans="1:26" ht="12.75" customHeight="1">
      <c r="A606" s="44"/>
      <c r="B606" s="44"/>
      <c r="C606" s="44"/>
      <c r="D606" s="44"/>
      <c r="E606" s="44"/>
      <c r="F606" s="44"/>
      <c r="G606" s="44"/>
      <c r="H606" s="44"/>
      <c r="I606" s="44"/>
      <c r="J606" s="44"/>
      <c r="K606" s="44"/>
      <c r="L606" s="44"/>
      <c r="M606" s="44"/>
      <c r="N606" s="44"/>
      <c r="O606" s="44"/>
      <c r="P606" s="44"/>
      <c r="Q606" s="44"/>
      <c r="R606" s="44"/>
      <c r="S606" s="44"/>
      <c r="T606" s="44"/>
      <c r="U606" s="44"/>
      <c r="V606" s="44"/>
      <c r="W606" s="44"/>
      <c r="X606" s="44"/>
      <c r="Y606" s="44"/>
      <c r="Z606" s="44"/>
    </row>
    <row r="607" spans="1:26" ht="12.75" customHeight="1">
      <c r="A607" s="44"/>
      <c r="B607" s="44"/>
      <c r="C607" s="44"/>
      <c r="D607" s="44"/>
      <c r="E607" s="44"/>
      <c r="F607" s="44"/>
      <c r="G607" s="44"/>
      <c r="H607" s="44"/>
      <c r="I607" s="44"/>
      <c r="J607" s="44"/>
      <c r="K607" s="44"/>
      <c r="L607" s="44"/>
      <c r="M607" s="44"/>
      <c r="N607" s="44"/>
      <c r="O607" s="44"/>
      <c r="P607" s="44"/>
      <c r="Q607" s="44"/>
      <c r="R607" s="44"/>
      <c r="S607" s="44"/>
      <c r="T607" s="44"/>
      <c r="U607" s="44"/>
      <c r="V607" s="44"/>
      <c r="W607" s="44"/>
      <c r="X607" s="44"/>
      <c r="Y607" s="44"/>
      <c r="Z607" s="44"/>
    </row>
    <row r="608" spans="1:26" ht="12.75" customHeight="1">
      <c r="A608" s="44"/>
      <c r="B608" s="44"/>
      <c r="C608" s="44"/>
      <c r="D608" s="44"/>
      <c r="E608" s="44"/>
      <c r="F608" s="44"/>
      <c r="G608" s="44"/>
      <c r="H608" s="44"/>
      <c r="I608" s="44"/>
      <c r="J608" s="44"/>
      <c r="K608" s="44"/>
      <c r="L608" s="44"/>
      <c r="M608" s="44"/>
      <c r="N608" s="44"/>
      <c r="O608" s="44"/>
      <c r="P608" s="44"/>
      <c r="Q608" s="44"/>
      <c r="R608" s="44"/>
      <c r="S608" s="44"/>
      <c r="T608" s="44"/>
      <c r="U608" s="44"/>
      <c r="V608" s="44"/>
      <c r="W608" s="44"/>
      <c r="X608" s="44"/>
      <c r="Y608" s="44"/>
      <c r="Z608" s="44"/>
    </row>
    <row r="609" spans="1:26" ht="12.75" customHeight="1">
      <c r="A609" s="44"/>
      <c r="B609" s="44"/>
      <c r="C609" s="44"/>
      <c r="D609" s="44"/>
      <c r="E609" s="44"/>
      <c r="F609" s="44"/>
      <c r="G609" s="44"/>
      <c r="H609" s="44"/>
      <c r="I609" s="44"/>
      <c r="J609" s="44"/>
      <c r="K609" s="44"/>
      <c r="L609" s="44"/>
      <c r="M609" s="44"/>
      <c r="N609" s="44"/>
      <c r="O609" s="44"/>
      <c r="P609" s="44"/>
      <c r="Q609" s="44"/>
      <c r="R609" s="44"/>
      <c r="S609" s="44"/>
      <c r="T609" s="44"/>
      <c r="U609" s="44"/>
      <c r="V609" s="44"/>
      <c r="W609" s="44"/>
      <c r="X609" s="44"/>
      <c r="Y609" s="44"/>
      <c r="Z609" s="44"/>
    </row>
    <row r="610" spans="1:26" ht="12.75" customHeight="1">
      <c r="A610" s="44"/>
      <c r="B610" s="44"/>
      <c r="C610" s="44"/>
      <c r="D610" s="44"/>
      <c r="E610" s="44"/>
      <c r="F610" s="44"/>
      <c r="G610" s="44"/>
      <c r="H610" s="44"/>
      <c r="I610" s="44"/>
      <c r="J610" s="44"/>
      <c r="K610" s="44"/>
      <c r="L610" s="44"/>
      <c r="M610" s="44"/>
      <c r="N610" s="44"/>
      <c r="O610" s="44"/>
      <c r="P610" s="44"/>
      <c r="Q610" s="44"/>
      <c r="R610" s="44"/>
      <c r="S610" s="44"/>
      <c r="T610" s="44"/>
      <c r="U610" s="44"/>
      <c r="V610" s="44"/>
      <c r="W610" s="44"/>
      <c r="X610" s="44"/>
      <c r="Y610" s="44"/>
      <c r="Z610" s="44"/>
    </row>
    <row r="611" spans="1:26" ht="12.75" customHeight="1">
      <c r="A611" s="44"/>
      <c r="B611" s="44"/>
      <c r="C611" s="44"/>
      <c r="D611" s="44"/>
      <c r="E611" s="44"/>
      <c r="F611" s="44"/>
      <c r="G611" s="44"/>
      <c r="H611" s="44"/>
      <c r="I611" s="44"/>
      <c r="J611" s="44"/>
      <c r="K611" s="44"/>
      <c r="L611" s="44"/>
      <c r="M611" s="44"/>
      <c r="N611" s="44"/>
      <c r="O611" s="44"/>
      <c r="P611" s="44"/>
      <c r="Q611" s="44"/>
      <c r="R611" s="44"/>
      <c r="S611" s="44"/>
      <c r="T611" s="44"/>
      <c r="U611" s="44"/>
      <c r="V611" s="44"/>
      <c r="W611" s="44"/>
      <c r="X611" s="44"/>
      <c r="Y611" s="44"/>
      <c r="Z611" s="44"/>
    </row>
    <row r="612" spans="1:26" ht="12.75" customHeight="1">
      <c r="A612" s="44"/>
      <c r="B612" s="44"/>
      <c r="C612" s="44"/>
      <c r="D612" s="44"/>
      <c r="E612" s="44"/>
      <c r="F612" s="44"/>
      <c r="G612" s="44"/>
      <c r="H612" s="44"/>
      <c r="I612" s="44"/>
      <c r="J612" s="44"/>
      <c r="K612" s="44"/>
      <c r="L612" s="44"/>
      <c r="M612" s="44"/>
      <c r="N612" s="44"/>
      <c r="O612" s="44"/>
      <c r="P612" s="44"/>
      <c r="Q612" s="44"/>
      <c r="R612" s="44"/>
      <c r="S612" s="44"/>
      <c r="T612" s="44"/>
      <c r="U612" s="44"/>
      <c r="V612" s="44"/>
      <c r="W612" s="44"/>
      <c r="X612" s="44"/>
      <c r="Y612" s="44"/>
      <c r="Z612" s="44"/>
    </row>
    <row r="613" spans="1:26" ht="12.75" customHeight="1">
      <c r="A613" s="44"/>
      <c r="B613" s="44"/>
      <c r="C613" s="44"/>
      <c r="D613" s="44"/>
      <c r="E613" s="44"/>
      <c r="F613" s="44"/>
      <c r="G613" s="44"/>
      <c r="H613" s="44"/>
      <c r="I613" s="44"/>
      <c r="J613" s="44"/>
      <c r="K613" s="44"/>
      <c r="L613" s="44"/>
      <c r="M613" s="44"/>
      <c r="N613" s="44"/>
      <c r="O613" s="44"/>
      <c r="P613" s="44"/>
      <c r="Q613" s="44"/>
      <c r="R613" s="44"/>
      <c r="S613" s="44"/>
      <c r="T613" s="44"/>
      <c r="U613" s="44"/>
      <c r="V613" s="44"/>
      <c r="W613" s="44"/>
      <c r="X613" s="44"/>
      <c r="Y613" s="44"/>
      <c r="Z613" s="44"/>
    </row>
    <row r="614" spans="1:26" ht="12.75" customHeight="1">
      <c r="A614" s="44"/>
      <c r="B614" s="44"/>
      <c r="C614" s="44"/>
      <c r="D614" s="44"/>
      <c r="E614" s="44"/>
      <c r="F614" s="44"/>
      <c r="G614" s="44"/>
      <c r="H614" s="44"/>
      <c r="I614" s="44"/>
      <c r="J614" s="44"/>
      <c r="K614" s="44"/>
      <c r="L614" s="44"/>
      <c r="M614" s="44"/>
      <c r="N614" s="44"/>
      <c r="O614" s="44"/>
      <c r="P614" s="44"/>
      <c r="Q614" s="44"/>
      <c r="R614" s="44"/>
      <c r="S614" s="44"/>
      <c r="T614" s="44"/>
      <c r="U614" s="44"/>
      <c r="V614" s="44"/>
      <c r="W614" s="44"/>
      <c r="X614" s="44"/>
      <c r="Y614" s="44"/>
      <c r="Z614" s="44"/>
    </row>
    <row r="615" spans="1:26" ht="12.75" customHeight="1">
      <c r="A615" s="44"/>
      <c r="B615" s="44"/>
      <c r="C615" s="44"/>
      <c r="D615" s="44"/>
      <c r="E615" s="44"/>
      <c r="F615" s="44"/>
      <c r="G615" s="44"/>
      <c r="H615" s="44"/>
      <c r="I615" s="44"/>
      <c r="J615" s="44"/>
      <c r="K615" s="44"/>
      <c r="L615" s="44"/>
      <c r="M615" s="44"/>
      <c r="N615" s="44"/>
      <c r="O615" s="44"/>
      <c r="P615" s="44"/>
      <c r="Q615" s="44"/>
      <c r="R615" s="44"/>
      <c r="S615" s="44"/>
      <c r="T615" s="44"/>
      <c r="U615" s="44"/>
      <c r="V615" s="44"/>
      <c r="W615" s="44"/>
      <c r="X615" s="44"/>
      <c r="Y615" s="44"/>
      <c r="Z615" s="44"/>
    </row>
    <row r="616" spans="1:26" ht="12.75" customHeight="1">
      <c r="A616" s="44"/>
      <c r="B616" s="44"/>
      <c r="C616" s="44"/>
      <c r="D616" s="44"/>
      <c r="E616" s="44"/>
      <c r="F616" s="44"/>
      <c r="G616" s="44"/>
      <c r="H616" s="44"/>
      <c r="I616" s="44"/>
      <c r="J616" s="44"/>
      <c r="K616" s="44"/>
      <c r="L616" s="44"/>
      <c r="M616" s="44"/>
      <c r="N616" s="44"/>
      <c r="O616" s="44"/>
      <c r="P616" s="44"/>
      <c r="Q616" s="44"/>
      <c r="R616" s="44"/>
      <c r="S616" s="44"/>
      <c r="T616" s="44"/>
      <c r="U616" s="44"/>
      <c r="V616" s="44"/>
      <c r="W616" s="44"/>
      <c r="X616" s="44"/>
      <c r="Y616" s="44"/>
      <c r="Z616" s="44"/>
    </row>
    <row r="617" spans="1:26" ht="12.75" customHeight="1">
      <c r="A617" s="44"/>
      <c r="B617" s="44"/>
      <c r="C617" s="44"/>
      <c r="D617" s="44"/>
      <c r="E617" s="44"/>
      <c r="F617" s="44"/>
      <c r="G617" s="44"/>
      <c r="H617" s="44"/>
      <c r="I617" s="44"/>
      <c r="J617" s="44"/>
      <c r="K617" s="44"/>
      <c r="L617" s="44"/>
      <c r="M617" s="44"/>
      <c r="N617" s="44"/>
      <c r="O617" s="44"/>
      <c r="P617" s="44"/>
      <c r="Q617" s="44"/>
      <c r="R617" s="44"/>
      <c r="S617" s="44"/>
      <c r="T617" s="44"/>
      <c r="U617" s="44"/>
      <c r="V617" s="44"/>
      <c r="W617" s="44"/>
      <c r="X617" s="44"/>
      <c r="Y617" s="44"/>
      <c r="Z617" s="44"/>
    </row>
    <row r="618" spans="1:26" ht="12.75" customHeight="1">
      <c r="A618" s="44"/>
      <c r="B618" s="44"/>
      <c r="C618" s="44"/>
      <c r="D618" s="44"/>
      <c r="E618" s="44"/>
      <c r="F618" s="44"/>
      <c r="G618" s="44"/>
      <c r="H618" s="44"/>
      <c r="I618" s="44"/>
      <c r="J618" s="44"/>
      <c r="K618" s="44"/>
      <c r="L618" s="44"/>
      <c r="M618" s="44"/>
      <c r="N618" s="44"/>
      <c r="O618" s="44"/>
      <c r="P618" s="44"/>
      <c r="Q618" s="44"/>
      <c r="R618" s="44"/>
      <c r="S618" s="44"/>
      <c r="T618" s="44"/>
      <c r="U618" s="44"/>
      <c r="V618" s="44"/>
      <c r="W618" s="44"/>
      <c r="X618" s="44"/>
      <c r="Y618" s="44"/>
      <c r="Z618" s="44"/>
    </row>
    <row r="619" spans="1:26" ht="12.75" customHeight="1">
      <c r="A619" s="44"/>
      <c r="B619" s="44"/>
      <c r="C619" s="44"/>
      <c r="D619" s="44"/>
      <c r="E619" s="44"/>
      <c r="F619" s="44"/>
      <c r="G619" s="44"/>
      <c r="H619" s="44"/>
      <c r="I619" s="44"/>
      <c r="J619" s="44"/>
      <c r="K619" s="44"/>
      <c r="L619" s="44"/>
      <c r="M619" s="44"/>
      <c r="N619" s="44"/>
      <c r="O619" s="44"/>
      <c r="P619" s="44"/>
      <c r="Q619" s="44"/>
      <c r="R619" s="44"/>
      <c r="S619" s="44"/>
      <c r="T619" s="44"/>
      <c r="U619" s="44"/>
      <c r="V619" s="44"/>
      <c r="W619" s="44"/>
      <c r="X619" s="44"/>
      <c r="Y619" s="44"/>
      <c r="Z619" s="44"/>
    </row>
    <row r="620" spans="1:26" ht="12.75" customHeight="1">
      <c r="A620" s="44"/>
      <c r="B620" s="44"/>
      <c r="C620" s="44"/>
      <c r="D620" s="44"/>
      <c r="E620" s="44"/>
      <c r="F620" s="44"/>
      <c r="G620" s="44"/>
      <c r="H620" s="44"/>
      <c r="I620" s="44"/>
      <c r="J620" s="44"/>
      <c r="K620" s="44"/>
      <c r="L620" s="44"/>
      <c r="M620" s="44"/>
      <c r="N620" s="44"/>
      <c r="O620" s="44"/>
      <c r="P620" s="44"/>
      <c r="Q620" s="44"/>
      <c r="R620" s="44"/>
      <c r="S620" s="44"/>
      <c r="T620" s="44"/>
      <c r="U620" s="44"/>
      <c r="V620" s="44"/>
      <c r="W620" s="44"/>
      <c r="X620" s="44"/>
      <c r="Y620" s="44"/>
      <c r="Z620" s="44"/>
    </row>
    <row r="621" spans="1:26" ht="12.75" customHeight="1">
      <c r="A621" s="44"/>
      <c r="B621" s="44"/>
      <c r="C621" s="44"/>
      <c r="D621" s="44"/>
      <c r="E621" s="44"/>
      <c r="F621" s="44"/>
      <c r="G621" s="44"/>
      <c r="H621" s="44"/>
      <c r="I621" s="44"/>
      <c r="J621" s="44"/>
      <c r="K621" s="44"/>
      <c r="L621" s="44"/>
      <c r="M621" s="44"/>
      <c r="N621" s="44"/>
      <c r="O621" s="44"/>
      <c r="P621" s="44"/>
      <c r="Q621" s="44"/>
      <c r="R621" s="44"/>
      <c r="S621" s="44"/>
      <c r="T621" s="44"/>
      <c r="U621" s="44"/>
      <c r="V621" s="44"/>
      <c r="W621" s="44"/>
      <c r="X621" s="44"/>
      <c r="Y621" s="44"/>
      <c r="Z621" s="44"/>
    </row>
    <row r="622" spans="1:26" ht="12.75" customHeight="1">
      <c r="A622" s="44"/>
      <c r="B622" s="44"/>
      <c r="C622" s="44"/>
      <c r="D622" s="44"/>
      <c r="E622" s="44"/>
      <c r="F622" s="44"/>
      <c r="G622" s="44"/>
      <c r="H622" s="44"/>
      <c r="I622" s="44"/>
      <c r="J622" s="44"/>
      <c r="K622" s="44"/>
      <c r="L622" s="44"/>
      <c r="M622" s="44"/>
      <c r="N622" s="44"/>
      <c r="O622" s="44"/>
      <c r="P622" s="44"/>
      <c r="Q622" s="44"/>
      <c r="R622" s="44"/>
      <c r="S622" s="44"/>
      <c r="T622" s="44"/>
      <c r="U622" s="44"/>
      <c r="V622" s="44"/>
      <c r="W622" s="44"/>
      <c r="X622" s="44"/>
      <c r="Y622" s="44"/>
      <c r="Z622" s="44"/>
    </row>
    <row r="623" spans="1:26" ht="12.75" customHeight="1">
      <c r="A623" s="44"/>
      <c r="B623" s="44"/>
      <c r="C623" s="44"/>
      <c r="D623" s="44"/>
      <c r="E623" s="44"/>
      <c r="F623" s="44"/>
      <c r="G623" s="44"/>
      <c r="H623" s="44"/>
      <c r="I623" s="44"/>
      <c r="J623" s="44"/>
      <c r="K623" s="44"/>
      <c r="L623" s="44"/>
      <c r="M623" s="44"/>
      <c r="N623" s="44"/>
      <c r="O623" s="44"/>
      <c r="P623" s="44"/>
      <c r="Q623" s="44"/>
      <c r="R623" s="44"/>
      <c r="S623" s="44"/>
      <c r="T623" s="44"/>
      <c r="U623" s="44"/>
      <c r="V623" s="44"/>
      <c r="W623" s="44"/>
      <c r="X623" s="44"/>
      <c r="Y623" s="44"/>
      <c r="Z623" s="44"/>
    </row>
    <row r="624" spans="1:26" ht="12.75" customHeight="1">
      <c r="A624" s="44"/>
      <c r="B624" s="44"/>
      <c r="C624" s="44"/>
      <c r="D624" s="44"/>
      <c r="E624" s="44"/>
      <c r="F624" s="44"/>
      <c r="G624" s="44"/>
      <c r="H624" s="44"/>
      <c r="I624" s="44"/>
      <c r="J624" s="44"/>
      <c r="K624" s="44"/>
      <c r="L624" s="44"/>
      <c r="M624" s="44"/>
      <c r="N624" s="44"/>
      <c r="O624" s="44"/>
      <c r="P624" s="44"/>
      <c r="Q624" s="44"/>
      <c r="R624" s="44"/>
      <c r="S624" s="44"/>
      <c r="T624" s="44"/>
      <c r="U624" s="44"/>
      <c r="V624" s="44"/>
      <c r="W624" s="44"/>
      <c r="X624" s="44"/>
      <c r="Y624" s="44"/>
      <c r="Z624" s="44"/>
    </row>
    <row r="625" spans="1:26" ht="12.75" customHeight="1">
      <c r="A625" s="44"/>
      <c r="B625" s="44"/>
      <c r="C625" s="44"/>
      <c r="D625" s="44"/>
      <c r="E625" s="44"/>
      <c r="F625" s="44"/>
      <c r="G625" s="44"/>
      <c r="H625" s="44"/>
      <c r="I625" s="44"/>
      <c r="J625" s="44"/>
      <c r="K625" s="44"/>
      <c r="L625" s="44"/>
      <c r="M625" s="44"/>
      <c r="N625" s="44"/>
      <c r="O625" s="44"/>
      <c r="P625" s="44"/>
      <c r="Q625" s="44"/>
      <c r="R625" s="44"/>
      <c r="S625" s="44"/>
      <c r="T625" s="44"/>
      <c r="U625" s="44"/>
      <c r="V625" s="44"/>
      <c r="W625" s="44"/>
      <c r="X625" s="44"/>
      <c r="Y625" s="44"/>
      <c r="Z625" s="44"/>
    </row>
    <row r="626" spans="1:26" ht="12.75" customHeight="1">
      <c r="A626" s="44"/>
      <c r="B626" s="44"/>
      <c r="C626" s="44"/>
      <c r="D626" s="44"/>
      <c r="E626" s="44"/>
      <c r="F626" s="44"/>
      <c r="G626" s="44"/>
      <c r="H626" s="44"/>
      <c r="I626" s="44"/>
      <c r="J626" s="44"/>
      <c r="K626" s="44"/>
      <c r="L626" s="44"/>
      <c r="M626" s="44"/>
      <c r="N626" s="44"/>
      <c r="O626" s="44"/>
      <c r="P626" s="44"/>
      <c r="Q626" s="44"/>
      <c r="R626" s="44"/>
      <c r="S626" s="44"/>
      <c r="T626" s="44"/>
      <c r="U626" s="44"/>
      <c r="V626" s="44"/>
      <c r="W626" s="44"/>
      <c r="X626" s="44"/>
      <c r="Y626" s="44"/>
      <c r="Z626" s="44"/>
    </row>
    <row r="627" spans="1:26" ht="12.75" customHeight="1">
      <c r="A627" s="44"/>
      <c r="B627" s="44"/>
      <c r="C627" s="44"/>
      <c r="D627" s="44"/>
      <c r="E627" s="44"/>
      <c r="F627" s="44"/>
      <c r="G627" s="44"/>
      <c r="H627" s="44"/>
      <c r="I627" s="44"/>
      <c r="J627" s="44"/>
      <c r="K627" s="44"/>
      <c r="L627" s="44"/>
      <c r="M627" s="44"/>
      <c r="N627" s="44"/>
      <c r="O627" s="44"/>
      <c r="P627" s="44"/>
      <c r="Q627" s="44"/>
      <c r="R627" s="44"/>
      <c r="S627" s="44"/>
      <c r="T627" s="44"/>
      <c r="U627" s="44"/>
      <c r="V627" s="44"/>
      <c r="W627" s="44"/>
      <c r="X627" s="44"/>
      <c r="Y627" s="44"/>
      <c r="Z627" s="44"/>
    </row>
    <row r="628" spans="1:26" ht="12.75" customHeight="1">
      <c r="A628" s="44"/>
      <c r="B628" s="44"/>
      <c r="C628" s="44"/>
      <c r="D628" s="44"/>
      <c r="E628" s="44"/>
      <c r="F628" s="44"/>
      <c r="G628" s="44"/>
      <c r="H628" s="44"/>
      <c r="I628" s="44"/>
      <c r="J628" s="44"/>
      <c r="K628" s="44"/>
      <c r="L628" s="44"/>
      <c r="M628" s="44"/>
      <c r="N628" s="44"/>
      <c r="O628" s="44"/>
      <c r="P628" s="44"/>
      <c r="Q628" s="44"/>
      <c r="R628" s="44"/>
      <c r="S628" s="44"/>
      <c r="T628" s="44"/>
      <c r="U628" s="44"/>
      <c r="V628" s="44"/>
      <c r="W628" s="44"/>
      <c r="X628" s="44"/>
      <c r="Y628" s="44"/>
      <c r="Z628" s="44"/>
    </row>
    <row r="629" spans="1:26" ht="12.75" customHeight="1">
      <c r="A629" s="44"/>
      <c r="B629" s="44"/>
      <c r="C629" s="44"/>
      <c r="D629" s="44"/>
      <c r="E629" s="44"/>
      <c r="F629" s="44"/>
      <c r="G629" s="44"/>
      <c r="H629" s="44"/>
      <c r="I629" s="44"/>
      <c r="J629" s="44"/>
      <c r="K629" s="44"/>
      <c r="L629" s="44"/>
      <c r="M629" s="44"/>
      <c r="N629" s="44"/>
      <c r="O629" s="44"/>
      <c r="P629" s="44"/>
      <c r="Q629" s="44"/>
      <c r="R629" s="44"/>
      <c r="S629" s="44"/>
      <c r="T629" s="44"/>
      <c r="U629" s="44"/>
      <c r="V629" s="44"/>
      <c r="W629" s="44"/>
      <c r="X629" s="44"/>
      <c r="Y629" s="44"/>
      <c r="Z629" s="44"/>
    </row>
    <row r="630" spans="1:26" ht="12.75" customHeight="1">
      <c r="A630" s="44"/>
      <c r="B630" s="44"/>
      <c r="C630" s="44"/>
      <c r="D630" s="44"/>
      <c r="E630" s="44"/>
      <c r="F630" s="44"/>
      <c r="G630" s="44"/>
      <c r="H630" s="44"/>
      <c r="I630" s="44"/>
      <c r="J630" s="44"/>
      <c r="K630" s="44"/>
      <c r="L630" s="44"/>
      <c r="M630" s="44"/>
      <c r="N630" s="44"/>
      <c r="O630" s="44"/>
      <c r="P630" s="44"/>
      <c r="Q630" s="44"/>
      <c r="R630" s="44"/>
      <c r="S630" s="44"/>
      <c r="T630" s="44"/>
      <c r="U630" s="44"/>
      <c r="V630" s="44"/>
      <c r="W630" s="44"/>
      <c r="X630" s="44"/>
      <c r="Y630" s="44"/>
      <c r="Z630" s="44"/>
    </row>
    <row r="631" spans="1:26" ht="12.75" customHeight="1">
      <c r="A631" s="44"/>
      <c r="B631" s="44"/>
      <c r="C631" s="44"/>
      <c r="D631" s="44"/>
      <c r="E631" s="44"/>
      <c r="F631" s="44"/>
      <c r="G631" s="44"/>
      <c r="H631" s="44"/>
      <c r="I631" s="44"/>
      <c r="J631" s="44"/>
      <c r="K631" s="44"/>
      <c r="L631" s="44"/>
      <c r="M631" s="44"/>
      <c r="N631" s="44"/>
      <c r="O631" s="44"/>
      <c r="P631" s="44"/>
      <c r="Q631" s="44"/>
      <c r="R631" s="44"/>
      <c r="S631" s="44"/>
      <c r="T631" s="44"/>
      <c r="U631" s="44"/>
      <c r="V631" s="44"/>
      <c r="W631" s="44"/>
      <c r="X631" s="44"/>
      <c r="Y631" s="44"/>
      <c r="Z631" s="44"/>
    </row>
    <row r="632" spans="1:26" ht="12.75" customHeight="1">
      <c r="A632" s="44"/>
      <c r="B632" s="44"/>
      <c r="C632" s="44"/>
      <c r="D632" s="44"/>
      <c r="E632" s="44"/>
      <c r="F632" s="44"/>
      <c r="G632" s="44"/>
      <c r="H632" s="44"/>
      <c r="I632" s="44"/>
      <c r="J632" s="44"/>
      <c r="K632" s="44"/>
      <c r="L632" s="44"/>
      <c r="M632" s="44"/>
      <c r="N632" s="44"/>
      <c r="O632" s="44"/>
      <c r="P632" s="44"/>
      <c r="Q632" s="44"/>
      <c r="R632" s="44"/>
      <c r="S632" s="44"/>
      <c r="T632" s="44"/>
      <c r="U632" s="44"/>
      <c r="V632" s="44"/>
      <c r="W632" s="44"/>
      <c r="X632" s="44"/>
      <c r="Y632" s="44"/>
      <c r="Z632" s="44"/>
    </row>
    <row r="633" spans="1:26" ht="12.75" customHeight="1">
      <c r="A633" s="44"/>
      <c r="B633" s="44"/>
      <c r="C633" s="44"/>
      <c r="D633" s="44"/>
      <c r="E633" s="44"/>
      <c r="F633" s="44"/>
      <c r="G633" s="44"/>
      <c r="H633" s="44"/>
      <c r="I633" s="44"/>
      <c r="J633" s="44"/>
      <c r="K633" s="44"/>
      <c r="L633" s="44"/>
      <c r="M633" s="44"/>
      <c r="N633" s="44"/>
      <c r="O633" s="44"/>
      <c r="P633" s="44"/>
      <c r="Q633" s="44"/>
      <c r="R633" s="44"/>
      <c r="S633" s="44"/>
      <c r="T633" s="44"/>
      <c r="U633" s="44"/>
      <c r="V633" s="44"/>
      <c r="W633" s="44"/>
      <c r="X633" s="44"/>
      <c r="Y633" s="44"/>
      <c r="Z633" s="44"/>
    </row>
    <row r="634" spans="1:26" ht="12.75" customHeight="1">
      <c r="A634" s="44"/>
      <c r="B634" s="44"/>
      <c r="C634" s="44"/>
      <c r="D634" s="44"/>
      <c r="E634" s="44"/>
      <c r="F634" s="44"/>
      <c r="G634" s="44"/>
      <c r="H634" s="44"/>
      <c r="I634" s="44"/>
      <c r="J634" s="44"/>
      <c r="K634" s="44"/>
      <c r="L634" s="44"/>
      <c r="M634" s="44"/>
      <c r="N634" s="44"/>
      <c r="O634" s="44"/>
      <c r="P634" s="44"/>
      <c r="Q634" s="44"/>
      <c r="R634" s="44"/>
      <c r="S634" s="44"/>
      <c r="T634" s="44"/>
      <c r="U634" s="44"/>
      <c r="V634" s="44"/>
      <c r="W634" s="44"/>
      <c r="X634" s="44"/>
      <c r="Y634" s="44"/>
      <c r="Z634" s="44"/>
    </row>
    <row r="635" spans="1:26" ht="12.75" customHeight="1">
      <c r="A635" s="44"/>
      <c r="B635" s="44"/>
      <c r="C635" s="44"/>
      <c r="D635" s="44"/>
      <c r="E635" s="44"/>
      <c r="F635" s="44"/>
      <c r="G635" s="44"/>
      <c r="H635" s="44"/>
      <c r="I635" s="44"/>
      <c r="J635" s="44"/>
      <c r="K635" s="44"/>
      <c r="L635" s="44"/>
      <c r="M635" s="44"/>
      <c r="N635" s="44"/>
      <c r="O635" s="44"/>
      <c r="P635" s="44"/>
      <c r="Q635" s="44"/>
      <c r="R635" s="44"/>
      <c r="S635" s="44"/>
      <c r="T635" s="44"/>
      <c r="U635" s="44"/>
      <c r="V635" s="44"/>
      <c r="W635" s="44"/>
      <c r="X635" s="44"/>
      <c r="Y635" s="44"/>
      <c r="Z635" s="44"/>
    </row>
    <row r="636" spans="1:26" ht="12.75" customHeight="1">
      <c r="A636" s="44"/>
      <c r="B636" s="44"/>
      <c r="C636" s="44"/>
      <c r="D636" s="44"/>
      <c r="E636" s="44"/>
      <c r="F636" s="44"/>
      <c r="G636" s="44"/>
      <c r="H636" s="44"/>
      <c r="I636" s="44"/>
      <c r="J636" s="44"/>
      <c r="K636" s="44"/>
      <c r="L636" s="44"/>
      <c r="M636" s="44"/>
      <c r="N636" s="44"/>
      <c r="O636" s="44"/>
      <c r="P636" s="44"/>
      <c r="Q636" s="44"/>
      <c r="R636" s="44"/>
      <c r="S636" s="44"/>
      <c r="T636" s="44"/>
      <c r="U636" s="44"/>
      <c r="V636" s="44"/>
      <c r="W636" s="44"/>
      <c r="X636" s="44"/>
      <c r="Y636" s="44"/>
      <c r="Z636" s="44"/>
    </row>
    <row r="637" spans="1:26" ht="12.75" customHeight="1">
      <c r="A637" s="44"/>
      <c r="B637" s="44"/>
      <c r="C637" s="44"/>
      <c r="D637" s="44"/>
      <c r="E637" s="44"/>
      <c r="F637" s="44"/>
      <c r="G637" s="44"/>
      <c r="H637" s="44"/>
      <c r="I637" s="44"/>
      <c r="J637" s="44"/>
      <c r="K637" s="44"/>
      <c r="L637" s="44"/>
      <c r="M637" s="44"/>
      <c r="N637" s="44"/>
      <c r="O637" s="44"/>
      <c r="P637" s="44"/>
      <c r="Q637" s="44"/>
      <c r="R637" s="44"/>
      <c r="S637" s="44"/>
      <c r="T637" s="44"/>
      <c r="U637" s="44"/>
      <c r="V637" s="44"/>
      <c r="W637" s="44"/>
      <c r="X637" s="44"/>
      <c r="Y637" s="44"/>
      <c r="Z637" s="44"/>
    </row>
    <row r="638" spans="1:26" ht="12.75" customHeight="1">
      <c r="A638" s="44"/>
      <c r="B638" s="44"/>
      <c r="C638" s="44"/>
      <c r="D638" s="44"/>
      <c r="E638" s="44"/>
      <c r="F638" s="44"/>
      <c r="G638" s="44"/>
      <c r="H638" s="44"/>
      <c r="I638" s="44"/>
      <c r="J638" s="44"/>
      <c r="K638" s="44"/>
      <c r="L638" s="44"/>
      <c r="M638" s="44"/>
      <c r="N638" s="44"/>
      <c r="O638" s="44"/>
      <c r="P638" s="44"/>
      <c r="Q638" s="44"/>
      <c r="R638" s="44"/>
      <c r="S638" s="44"/>
      <c r="T638" s="44"/>
      <c r="U638" s="44"/>
      <c r="V638" s="44"/>
      <c r="W638" s="44"/>
      <c r="X638" s="44"/>
      <c r="Y638" s="44"/>
      <c r="Z638" s="44"/>
    </row>
    <row r="639" spans="1:26" ht="12.75" customHeight="1">
      <c r="A639" s="44"/>
      <c r="B639" s="44"/>
      <c r="C639" s="44"/>
      <c r="D639" s="44"/>
      <c r="E639" s="44"/>
      <c r="F639" s="44"/>
      <c r="G639" s="44"/>
      <c r="H639" s="44"/>
      <c r="I639" s="44"/>
      <c r="J639" s="44"/>
      <c r="K639" s="44"/>
      <c r="L639" s="44"/>
      <c r="M639" s="44"/>
      <c r="N639" s="44"/>
      <c r="O639" s="44"/>
      <c r="P639" s="44"/>
      <c r="Q639" s="44"/>
      <c r="R639" s="44"/>
      <c r="S639" s="44"/>
      <c r="T639" s="44"/>
      <c r="U639" s="44"/>
      <c r="V639" s="44"/>
      <c r="W639" s="44"/>
      <c r="X639" s="44"/>
      <c r="Y639" s="44"/>
      <c r="Z639" s="44"/>
    </row>
    <row r="640" spans="1:26" ht="12.75" customHeight="1">
      <c r="A640" s="44"/>
      <c r="B640" s="44"/>
      <c r="C640" s="44"/>
      <c r="D640" s="44"/>
      <c r="E640" s="44"/>
      <c r="F640" s="44"/>
      <c r="G640" s="44"/>
      <c r="H640" s="44"/>
      <c r="I640" s="44"/>
      <c r="J640" s="44"/>
      <c r="K640" s="44"/>
      <c r="L640" s="44"/>
      <c r="M640" s="44"/>
      <c r="N640" s="44"/>
      <c r="O640" s="44"/>
      <c r="P640" s="44"/>
      <c r="Q640" s="44"/>
      <c r="R640" s="44"/>
      <c r="S640" s="44"/>
      <c r="T640" s="44"/>
      <c r="U640" s="44"/>
      <c r="V640" s="44"/>
      <c r="W640" s="44"/>
      <c r="X640" s="44"/>
      <c r="Y640" s="44"/>
      <c r="Z640" s="44"/>
    </row>
    <row r="641" spans="1:26" ht="12.75" customHeight="1">
      <c r="A641" s="44"/>
      <c r="B641" s="44"/>
      <c r="C641" s="44"/>
      <c r="D641" s="44"/>
      <c r="E641" s="44"/>
      <c r="F641" s="44"/>
      <c r="G641" s="44"/>
      <c r="H641" s="44"/>
      <c r="I641" s="44"/>
      <c r="J641" s="44"/>
      <c r="K641" s="44"/>
      <c r="L641" s="44"/>
      <c r="M641" s="44"/>
      <c r="N641" s="44"/>
      <c r="O641" s="44"/>
      <c r="P641" s="44"/>
      <c r="Q641" s="44"/>
      <c r="R641" s="44"/>
      <c r="S641" s="44"/>
      <c r="T641" s="44"/>
      <c r="U641" s="44"/>
      <c r="V641" s="44"/>
      <c r="W641" s="44"/>
      <c r="X641" s="44"/>
      <c r="Y641" s="44"/>
      <c r="Z641" s="44"/>
    </row>
    <row r="642" spans="1:26" ht="12.75" customHeight="1">
      <c r="A642" s="44"/>
      <c r="B642" s="44"/>
      <c r="C642" s="44"/>
      <c r="D642" s="44"/>
      <c r="E642" s="44"/>
      <c r="F642" s="44"/>
      <c r="G642" s="44"/>
      <c r="H642" s="44"/>
      <c r="I642" s="44"/>
      <c r="J642" s="44"/>
      <c r="K642" s="44"/>
      <c r="L642" s="44"/>
      <c r="M642" s="44"/>
      <c r="N642" s="44"/>
      <c r="O642" s="44"/>
      <c r="P642" s="44"/>
      <c r="Q642" s="44"/>
      <c r="R642" s="44"/>
      <c r="S642" s="44"/>
      <c r="T642" s="44"/>
      <c r="U642" s="44"/>
      <c r="V642" s="44"/>
      <c r="W642" s="44"/>
      <c r="X642" s="44"/>
      <c r="Y642" s="44"/>
      <c r="Z642" s="44"/>
    </row>
    <row r="643" spans="1:26" ht="12.75" customHeight="1">
      <c r="A643" s="44"/>
      <c r="B643" s="44"/>
      <c r="C643" s="44"/>
      <c r="D643" s="44"/>
      <c r="E643" s="44"/>
      <c r="F643" s="44"/>
      <c r="G643" s="44"/>
      <c r="H643" s="44"/>
      <c r="I643" s="44"/>
      <c r="J643" s="44"/>
      <c r="K643" s="44"/>
      <c r="L643" s="44"/>
      <c r="M643" s="44"/>
      <c r="N643" s="44"/>
      <c r="O643" s="44"/>
      <c r="P643" s="44"/>
      <c r="Q643" s="44"/>
      <c r="R643" s="44"/>
      <c r="S643" s="44"/>
      <c r="T643" s="44"/>
      <c r="U643" s="44"/>
      <c r="V643" s="44"/>
      <c r="W643" s="44"/>
      <c r="X643" s="44"/>
      <c r="Y643" s="44"/>
      <c r="Z643" s="44"/>
    </row>
    <row r="644" spans="1:26" ht="12.75" customHeight="1">
      <c r="A644" s="44"/>
      <c r="B644" s="44"/>
      <c r="C644" s="44"/>
      <c r="D644" s="44"/>
      <c r="E644" s="44"/>
      <c r="F644" s="44"/>
      <c r="G644" s="44"/>
      <c r="H644" s="44"/>
      <c r="I644" s="44"/>
      <c r="J644" s="44"/>
      <c r="K644" s="44"/>
      <c r="L644" s="44"/>
      <c r="M644" s="44"/>
      <c r="N644" s="44"/>
      <c r="O644" s="44"/>
      <c r="P644" s="44"/>
      <c r="Q644" s="44"/>
      <c r="R644" s="44"/>
      <c r="S644" s="44"/>
      <c r="T644" s="44"/>
      <c r="U644" s="44"/>
      <c r="V644" s="44"/>
      <c r="W644" s="44"/>
      <c r="X644" s="44"/>
      <c r="Y644" s="44"/>
      <c r="Z644" s="44"/>
    </row>
    <row r="645" spans="1:26" ht="12.75" customHeight="1">
      <c r="A645" s="44"/>
      <c r="B645" s="44"/>
      <c r="C645" s="44"/>
      <c r="D645" s="44"/>
      <c r="E645" s="44"/>
      <c r="F645" s="44"/>
      <c r="G645" s="44"/>
      <c r="H645" s="44"/>
      <c r="I645" s="44"/>
      <c r="J645" s="44"/>
      <c r="K645" s="44"/>
      <c r="L645" s="44"/>
      <c r="M645" s="44"/>
      <c r="N645" s="44"/>
      <c r="O645" s="44"/>
      <c r="P645" s="44"/>
      <c r="Q645" s="44"/>
      <c r="R645" s="44"/>
      <c r="S645" s="44"/>
      <c r="T645" s="44"/>
      <c r="U645" s="44"/>
      <c r="V645" s="44"/>
      <c r="W645" s="44"/>
      <c r="X645" s="44"/>
      <c r="Y645" s="44"/>
      <c r="Z645" s="44"/>
    </row>
    <row r="646" spans="1:26" ht="12.75" customHeight="1">
      <c r="A646" s="44"/>
      <c r="B646" s="44"/>
      <c r="C646" s="44"/>
      <c r="D646" s="44"/>
      <c r="E646" s="44"/>
      <c r="F646" s="44"/>
      <c r="G646" s="44"/>
      <c r="H646" s="44"/>
      <c r="I646" s="44"/>
      <c r="J646" s="44"/>
      <c r="K646" s="44"/>
      <c r="L646" s="44"/>
      <c r="M646" s="44"/>
      <c r="N646" s="44"/>
      <c r="O646" s="44"/>
      <c r="P646" s="44"/>
      <c r="Q646" s="44"/>
      <c r="R646" s="44"/>
      <c r="S646" s="44"/>
      <c r="T646" s="44"/>
      <c r="U646" s="44"/>
      <c r="V646" s="44"/>
      <c r="W646" s="44"/>
      <c r="X646" s="44"/>
      <c r="Y646" s="44"/>
      <c r="Z646" s="44"/>
    </row>
    <row r="647" spans="1:26" ht="12.75" customHeight="1">
      <c r="A647" s="44"/>
      <c r="B647" s="44"/>
      <c r="C647" s="44"/>
      <c r="D647" s="44"/>
      <c r="E647" s="44"/>
      <c r="F647" s="44"/>
      <c r="G647" s="44"/>
      <c r="H647" s="44"/>
      <c r="I647" s="44"/>
      <c r="J647" s="44"/>
      <c r="K647" s="44"/>
      <c r="L647" s="44"/>
      <c r="M647" s="44"/>
      <c r="N647" s="44"/>
      <c r="O647" s="44"/>
      <c r="P647" s="44"/>
      <c r="Q647" s="44"/>
      <c r="R647" s="44"/>
      <c r="S647" s="44"/>
      <c r="T647" s="44"/>
      <c r="U647" s="44"/>
      <c r="V647" s="44"/>
      <c r="W647" s="44"/>
      <c r="X647" s="44"/>
      <c r="Y647" s="44"/>
      <c r="Z647" s="44"/>
    </row>
    <row r="648" spans="1:26" ht="12.75" customHeight="1">
      <c r="A648" s="44"/>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row>
    <row r="649" spans="1:26" ht="12.75" customHeight="1">
      <c r="A649" s="44"/>
      <c r="B649" s="44"/>
      <c r="C649" s="44"/>
      <c r="D649" s="44"/>
      <c r="E649" s="44"/>
      <c r="F649" s="44"/>
      <c r="G649" s="44"/>
      <c r="H649" s="44"/>
      <c r="I649" s="44"/>
      <c r="J649" s="44"/>
      <c r="K649" s="44"/>
      <c r="L649" s="44"/>
      <c r="M649" s="44"/>
      <c r="N649" s="44"/>
      <c r="O649" s="44"/>
      <c r="P649" s="44"/>
      <c r="Q649" s="44"/>
      <c r="R649" s="44"/>
      <c r="S649" s="44"/>
      <c r="T649" s="44"/>
      <c r="U649" s="44"/>
      <c r="V649" s="44"/>
      <c r="W649" s="44"/>
      <c r="X649" s="44"/>
      <c r="Y649" s="44"/>
      <c r="Z649" s="44"/>
    </row>
    <row r="650" spans="1:26" ht="12.75" customHeight="1">
      <c r="A650" s="44"/>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row>
    <row r="651" spans="1:26" ht="12.75" customHeight="1">
      <c r="A651" s="44"/>
      <c r="B651" s="44"/>
      <c r="C651" s="44"/>
      <c r="D651" s="44"/>
      <c r="E651" s="44"/>
      <c r="F651" s="44"/>
      <c r="G651" s="44"/>
      <c r="H651" s="44"/>
      <c r="I651" s="44"/>
      <c r="J651" s="44"/>
      <c r="K651" s="44"/>
      <c r="L651" s="44"/>
      <c r="M651" s="44"/>
      <c r="N651" s="44"/>
      <c r="O651" s="44"/>
      <c r="P651" s="44"/>
      <c r="Q651" s="44"/>
      <c r="R651" s="44"/>
      <c r="S651" s="44"/>
      <c r="T651" s="44"/>
      <c r="U651" s="44"/>
      <c r="V651" s="44"/>
      <c r="W651" s="44"/>
      <c r="X651" s="44"/>
      <c r="Y651" s="44"/>
      <c r="Z651" s="44"/>
    </row>
    <row r="652" spans="1:26" ht="12.75" customHeight="1">
      <c r="A652" s="44"/>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row>
    <row r="653" spans="1:26" ht="12.75" customHeight="1">
      <c r="A653" s="44"/>
      <c r="B653" s="44"/>
      <c r="C653" s="44"/>
      <c r="D653" s="44"/>
      <c r="E653" s="44"/>
      <c r="F653" s="44"/>
      <c r="G653" s="44"/>
      <c r="H653" s="44"/>
      <c r="I653" s="44"/>
      <c r="J653" s="44"/>
      <c r="K653" s="44"/>
      <c r="L653" s="44"/>
      <c r="M653" s="44"/>
      <c r="N653" s="44"/>
      <c r="O653" s="44"/>
      <c r="P653" s="44"/>
      <c r="Q653" s="44"/>
      <c r="R653" s="44"/>
      <c r="S653" s="44"/>
      <c r="T653" s="44"/>
      <c r="U653" s="44"/>
      <c r="V653" s="44"/>
      <c r="W653" s="44"/>
      <c r="X653" s="44"/>
      <c r="Y653" s="44"/>
      <c r="Z653" s="44"/>
    </row>
    <row r="654" spans="1:26" ht="12.75" customHeight="1">
      <c r="A654" s="44"/>
      <c r="B654" s="44"/>
      <c r="C654" s="44"/>
      <c r="D654" s="44"/>
      <c r="E654" s="44"/>
      <c r="F654" s="44"/>
      <c r="G654" s="44"/>
      <c r="H654" s="44"/>
      <c r="I654" s="44"/>
      <c r="J654" s="44"/>
      <c r="K654" s="44"/>
      <c r="L654" s="44"/>
      <c r="M654" s="44"/>
      <c r="N654" s="44"/>
      <c r="O654" s="44"/>
      <c r="P654" s="44"/>
      <c r="Q654" s="44"/>
      <c r="R654" s="44"/>
      <c r="S654" s="44"/>
      <c r="T654" s="44"/>
      <c r="U654" s="44"/>
      <c r="V654" s="44"/>
      <c r="W654" s="44"/>
      <c r="X654" s="44"/>
      <c r="Y654" s="44"/>
      <c r="Z654" s="44"/>
    </row>
    <row r="655" spans="1:26" ht="12.75" customHeight="1">
      <c r="A655" s="44"/>
      <c r="B655" s="44"/>
      <c r="C655" s="44"/>
      <c r="D655" s="44"/>
      <c r="E655" s="44"/>
      <c r="F655" s="44"/>
      <c r="G655" s="44"/>
      <c r="H655" s="44"/>
      <c r="I655" s="44"/>
      <c r="J655" s="44"/>
      <c r="K655" s="44"/>
      <c r="L655" s="44"/>
      <c r="M655" s="44"/>
      <c r="N655" s="44"/>
      <c r="O655" s="44"/>
      <c r="P655" s="44"/>
      <c r="Q655" s="44"/>
      <c r="R655" s="44"/>
      <c r="S655" s="44"/>
      <c r="T655" s="44"/>
      <c r="U655" s="44"/>
      <c r="V655" s="44"/>
      <c r="W655" s="44"/>
      <c r="X655" s="44"/>
      <c r="Y655" s="44"/>
      <c r="Z655" s="44"/>
    </row>
    <row r="656" spans="1:26" ht="12.75" customHeight="1">
      <c r="A656" s="44"/>
      <c r="B656" s="44"/>
      <c r="C656" s="44"/>
      <c r="D656" s="44"/>
      <c r="E656" s="44"/>
      <c r="F656" s="44"/>
      <c r="G656" s="44"/>
      <c r="H656" s="44"/>
      <c r="I656" s="44"/>
      <c r="J656" s="44"/>
      <c r="K656" s="44"/>
      <c r="L656" s="44"/>
      <c r="M656" s="44"/>
      <c r="N656" s="44"/>
      <c r="O656" s="44"/>
      <c r="P656" s="44"/>
      <c r="Q656" s="44"/>
      <c r="R656" s="44"/>
      <c r="S656" s="44"/>
      <c r="T656" s="44"/>
      <c r="U656" s="44"/>
      <c r="V656" s="44"/>
      <c r="W656" s="44"/>
      <c r="X656" s="44"/>
      <c r="Y656" s="44"/>
      <c r="Z656" s="44"/>
    </row>
    <row r="657" spans="1:26" ht="12.75" customHeight="1">
      <c r="A657" s="44"/>
      <c r="B657" s="44"/>
      <c r="C657" s="44"/>
      <c r="D657" s="44"/>
      <c r="E657" s="44"/>
      <c r="F657" s="44"/>
      <c r="G657" s="44"/>
      <c r="H657" s="44"/>
      <c r="I657" s="44"/>
      <c r="J657" s="44"/>
      <c r="K657" s="44"/>
      <c r="L657" s="44"/>
      <c r="M657" s="44"/>
      <c r="N657" s="44"/>
      <c r="O657" s="44"/>
      <c r="P657" s="44"/>
      <c r="Q657" s="44"/>
      <c r="R657" s="44"/>
      <c r="S657" s="44"/>
      <c r="T657" s="44"/>
      <c r="U657" s="44"/>
      <c r="V657" s="44"/>
      <c r="W657" s="44"/>
      <c r="X657" s="44"/>
      <c r="Y657" s="44"/>
      <c r="Z657" s="44"/>
    </row>
    <row r="658" spans="1:26" ht="12.75" customHeight="1">
      <c r="A658" s="44"/>
      <c r="B658" s="44"/>
      <c r="C658" s="44"/>
      <c r="D658" s="44"/>
      <c r="E658" s="44"/>
      <c r="F658" s="44"/>
      <c r="G658" s="44"/>
      <c r="H658" s="44"/>
      <c r="I658" s="44"/>
      <c r="J658" s="44"/>
      <c r="K658" s="44"/>
      <c r="L658" s="44"/>
      <c r="M658" s="44"/>
      <c r="N658" s="44"/>
      <c r="O658" s="44"/>
      <c r="P658" s="44"/>
      <c r="Q658" s="44"/>
      <c r="R658" s="44"/>
      <c r="S658" s="44"/>
      <c r="T658" s="44"/>
      <c r="U658" s="44"/>
      <c r="V658" s="44"/>
      <c r="W658" s="44"/>
      <c r="X658" s="44"/>
      <c r="Y658" s="44"/>
      <c r="Z658" s="44"/>
    </row>
    <row r="659" spans="1:26" ht="12.75" customHeight="1">
      <c r="A659" s="44"/>
      <c r="B659" s="44"/>
      <c r="C659" s="44"/>
      <c r="D659" s="44"/>
      <c r="E659" s="44"/>
      <c r="F659" s="44"/>
      <c r="G659" s="44"/>
      <c r="H659" s="44"/>
      <c r="I659" s="44"/>
      <c r="J659" s="44"/>
      <c r="K659" s="44"/>
      <c r="L659" s="44"/>
      <c r="M659" s="44"/>
      <c r="N659" s="44"/>
      <c r="O659" s="44"/>
      <c r="P659" s="44"/>
      <c r="Q659" s="44"/>
      <c r="R659" s="44"/>
      <c r="S659" s="44"/>
      <c r="T659" s="44"/>
      <c r="U659" s="44"/>
      <c r="V659" s="44"/>
      <c r="W659" s="44"/>
      <c r="X659" s="44"/>
      <c r="Y659" s="44"/>
      <c r="Z659" s="44"/>
    </row>
    <row r="660" spans="1:26" ht="12.75" customHeight="1">
      <c r="A660" s="44"/>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row>
    <row r="661" spans="1:26" ht="12.75" customHeight="1">
      <c r="A661" s="44"/>
      <c r="B661" s="44"/>
      <c r="C661" s="44"/>
      <c r="D661" s="44"/>
      <c r="E661" s="44"/>
      <c r="F661" s="44"/>
      <c r="G661" s="44"/>
      <c r="H661" s="44"/>
      <c r="I661" s="44"/>
      <c r="J661" s="44"/>
      <c r="K661" s="44"/>
      <c r="L661" s="44"/>
      <c r="M661" s="44"/>
      <c r="N661" s="44"/>
      <c r="O661" s="44"/>
      <c r="P661" s="44"/>
      <c r="Q661" s="44"/>
      <c r="R661" s="44"/>
      <c r="S661" s="44"/>
      <c r="T661" s="44"/>
      <c r="U661" s="44"/>
      <c r="V661" s="44"/>
      <c r="W661" s="44"/>
      <c r="X661" s="44"/>
      <c r="Y661" s="44"/>
      <c r="Z661" s="44"/>
    </row>
    <row r="662" spans="1:26" ht="12.75" customHeight="1">
      <c r="A662" s="44"/>
      <c r="B662" s="44"/>
      <c r="C662" s="44"/>
      <c r="D662" s="44"/>
      <c r="E662" s="44"/>
      <c r="F662" s="44"/>
      <c r="G662" s="44"/>
      <c r="H662" s="44"/>
      <c r="I662" s="44"/>
      <c r="J662" s="44"/>
      <c r="K662" s="44"/>
      <c r="L662" s="44"/>
      <c r="M662" s="44"/>
      <c r="N662" s="44"/>
      <c r="O662" s="44"/>
      <c r="P662" s="44"/>
      <c r="Q662" s="44"/>
      <c r="R662" s="44"/>
      <c r="S662" s="44"/>
      <c r="T662" s="44"/>
      <c r="U662" s="44"/>
      <c r="V662" s="44"/>
      <c r="W662" s="44"/>
      <c r="X662" s="44"/>
      <c r="Y662" s="44"/>
      <c r="Z662" s="44"/>
    </row>
    <row r="663" spans="1:26" ht="12.75" customHeight="1">
      <c r="A663" s="44"/>
      <c r="B663" s="44"/>
      <c r="C663" s="44"/>
      <c r="D663" s="44"/>
      <c r="E663" s="44"/>
      <c r="F663" s="44"/>
      <c r="G663" s="44"/>
      <c r="H663" s="44"/>
      <c r="I663" s="44"/>
      <c r="J663" s="44"/>
      <c r="K663" s="44"/>
      <c r="L663" s="44"/>
      <c r="M663" s="44"/>
      <c r="N663" s="44"/>
      <c r="O663" s="44"/>
      <c r="P663" s="44"/>
      <c r="Q663" s="44"/>
      <c r="R663" s="44"/>
      <c r="S663" s="44"/>
      <c r="T663" s="44"/>
      <c r="U663" s="44"/>
      <c r="V663" s="44"/>
      <c r="W663" s="44"/>
      <c r="X663" s="44"/>
      <c r="Y663" s="44"/>
      <c r="Z663" s="44"/>
    </row>
    <row r="664" spans="1:26" ht="12.75" customHeight="1">
      <c r="A664" s="44"/>
      <c r="B664" s="44"/>
      <c r="C664" s="44"/>
      <c r="D664" s="44"/>
      <c r="E664" s="44"/>
      <c r="F664" s="44"/>
      <c r="G664" s="44"/>
      <c r="H664" s="44"/>
      <c r="I664" s="44"/>
      <c r="J664" s="44"/>
      <c r="K664" s="44"/>
      <c r="L664" s="44"/>
      <c r="M664" s="44"/>
      <c r="N664" s="44"/>
      <c r="O664" s="44"/>
      <c r="P664" s="44"/>
      <c r="Q664" s="44"/>
      <c r="R664" s="44"/>
      <c r="S664" s="44"/>
      <c r="T664" s="44"/>
      <c r="U664" s="44"/>
      <c r="V664" s="44"/>
      <c r="W664" s="44"/>
      <c r="X664" s="44"/>
      <c r="Y664" s="44"/>
      <c r="Z664" s="44"/>
    </row>
    <row r="665" spans="1:26" ht="12.75" customHeight="1">
      <c r="A665" s="44"/>
      <c r="B665" s="44"/>
      <c r="C665" s="44"/>
      <c r="D665" s="44"/>
      <c r="E665" s="44"/>
      <c r="F665" s="44"/>
      <c r="G665" s="44"/>
      <c r="H665" s="44"/>
      <c r="I665" s="44"/>
      <c r="J665" s="44"/>
      <c r="K665" s="44"/>
      <c r="L665" s="44"/>
      <c r="M665" s="44"/>
      <c r="N665" s="44"/>
      <c r="O665" s="44"/>
      <c r="P665" s="44"/>
      <c r="Q665" s="44"/>
      <c r="R665" s="44"/>
      <c r="S665" s="44"/>
      <c r="T665" s="44"/>
      <c r="U665" s="44"/>
      <c r="V665" s="44"/>
      <c r="W665" s="44"/>
      <c r="X665" s="44"/>
      <c r="Y665" s="44"/>
      <c r="Z665" s="44"/>
    </row>
    <row r="666" spans="1:26" ht="12.75" customHeight="1">
      <c r="A666" s="44"/>
      <c r="B666" s="44"/>
      <c r="C666" s="44"/>
      <c r="D666" s="44"/>
      <c r="E666" s="44"/>
      <c r="F666" s="44"/>
      <c r="G666" s="44"/>
      <c r="H666" s="44"/>
      <c r="I666" s="44"/>
      <c r="J666" s="44"/>
      <c r="K666" s="44"/>
      <c r="L666" s="44"/>
      <c r="M666" s="44"/>
      <c r="N666" s="44"/>
      <c r="O666" s="44"/>
      <c r="P666" s="44"/>
      <c r="Q666" s="44"/>
      <c r="R666" s="44"/>
      <c r="S666" s="44"/>
      <c r="T666" s="44"/>
      <c r="U666" s="44"/>
      <c r="V666" s="44"/>
      <c r="W666" s="44"/>
      <c r="X666" s="44"/>
      <c r="Y666" s="44"/>
      <c r="Z666" s="44"/>
    </row>
    <row r="667" spans="1:26" ht="12.75" customHeight="1">
      <c r="A667" s="44"/>
      <c r="B667" s="44"/>
      <c r="C667" s="44"/>
      <c r="D667" s="44"/>
      <c r="E667" s="44"/>
      <c r="F667" s="44"/>
      <c r="G667" s="44"/>
      <c r="H667" s="44"/>
      <c r="I667" s="44"/>
      <c r="J667" s="44"/>
      <c r="K667" s="44"/>
      <c r="L667" s="44"/>
      <c r="M667" s="44"/>
      <c r="N667" s="44"/>
      <c r="O667" s="44"/>
      <c r="P667" s="44"/>
      <c r="Q667" s="44"/>
      <c r="R667" s="44"/>
      <c r="S667" s="44"/>
      <c r="T667" s="44"/>
      <c r="U667" s="44"/>
      <c r="V667" s="44"/>
      <c r="W667" s="44"/>
      <c r="X667" s="44"/>
      <c r="Y667" s="44"/>
      <c r="Z667" s="44"/>
    </row>
    <row r="668" spans="1:26" ht="12.75" customHeight="1">
      <c r="A668" s="44"/>
      <c r="B668" s="44"/>
      <c r="C668" s="44"/>
      <c r="D668" s="44"/>
      <c r="E668" s="44"/>
      <c r="F668" s="44"/>
      <c r="G668" s="44"/>
      <c r="H668" s="44"/>
      <c r="I668" s="44"/>
      <c r="J668" s="44"/>
      <c r="K668" s="44"/>
      <c r="L668" s="44"/>
      <c r="M668" s="44"/>
      <c r="N668" s="44"/>
      <c r="O668" s="44"/>
      <c r="P668" s="44"/>
      <c r="Q668" s="44"/>
      <c r="R668" s="44"/>
      <c r="S668" s="44"/>
      <c r="T668" s="44"/>
      <c r="U668" s="44"/>
      <c r="V668" s="44"/>
      <c r="W668" s="44"/>
      <c r="X668" s="44"/>
      <c r="Y668" s="44"/>
      <c r="Z668" s="44"/>
    </row>
    <row r="669" spans="1:26" ht="12.75" customHeight="1">
      <c r="A669" s="44"/>
      <c r="B669" s="44"/>
      <c r="C669" s="44"/>
      <c r="D669" s="44"/>
      <c r="E669" s="44"/>
      <c r="F669" s="44"/>
      <c r="G669" s="44"/>
      <c r="H669" s="44"/>
      <c r="I669" s="44"/>
      <c r="J669" s="44"/>
      <c r="K669" s="44"/>
      <c r="L669" s="44"/>
      <c r="M669" s="44"/>
      <c r="N669" s="44"/>
      <c r="O669" s="44"/>
      <c r="P669" s="44"/>
      <c r="Q669" s="44"/>
      <c r="R669" s="44"/>
      <c r="S669" s="44"/>
      <c r="T669" s="44"/>
      <c r="U669" s="44"/>
      <c r="V669" s="44"/>
      <c r="W669" s="44"/>
      <c r="X669" s="44"/>
      <c r="Y669" s="44"/>
      <c r="Z669" s="44"/>
    </row>
    <row r="670" spans="1:26" ht="12.75" customHeight="1">
      <c r="A670" s="44"/>
      <c r="B670" s="44"/>
      <c r="C670" s="44"/>
      <c r="D670" s="44"/>
      <c r="E670" s="44"/>
      <c r="F670" s="44"/>
      <c r="G670" s="44"/>
      <c r="H670" s="44"/>
      <c r="I670" s="44"/>
      <c r="J670" s="44"/>
      <c r="K670" s="44"/>
      <c r="L670" s="44"/>
      <c r="M670" s="44"/>
      <c r="N670" s="44"/>
      <c r="O670" s="44"/>
      <c r="P670" s="44"/>
      <c r="Q670" s="44"/>
      <c r="R670" s="44"/>
      <c r="S670" s="44"/>
      <c r="T670" s="44"/>
      <c r="U670" s="44"/>
      <c r="V670" s="44"/>
      <c r="W670" s="44"/>
      <c r="X670" s="44"/>
      <c r="Y670" s="44"/>
      <c r="Z670" s="44"/>
    </row>
    <row r="671" spans="1:26" ht="12.75" customHeight="1">
      <c r="A671" s="44"/>
      <c r="B671" s="44"/>
      <c r="C671" s="44"/>
      <c r="D671" s="44"/>
      <c r="E671" s="44"/>
      <c r="F671" s="44"/>
      <c r="G671" s="44"/>
      <c r="H671" s="44"/>
      <c r="I671" s="44"/>
      <c r="J671" s="44"/>
      <c r="K671" s="44"/>
      <c r="L671" s="44"/>
      <c r="M671" s="44"/>
      <c r="N671" s="44"/>
      <c r="O671" s="44"/>
      <c r="P671" s="44"/>
      <c r="Q671" s="44"/>
      <c r="R671" s="44"/>
      <c r="S671" s="44"/>
      <c r="T671" s="44"/>
      <c r="U671" s="44"/>
      <c r="V671" s="44"/>
      <c r="W671" s="44"/>
      <c r="X671" s="44"/>
      <c r="Y671" s="44"/>
      <c r="Z671" s="44"/>
    </row>
    <row r="672" spans="1:26" ht="12.75" customHeight="1">
      <c r="A672" s="44"/>
      <c r="B672" s="44"/>
      <c r="C672" s="44"/>
      <c r="D672" s="44"/>
      <c r="E672" s="44"/>
      <c r="F672" s="44"/>
      <c r="G672" s="44"/>
      <c r="H672" s="44"/>
      <c r="I672" s="44"/>
      <c r="J672" s="44"/>
      <c r="K672" s="44"/>
      <c r="L672" s="44"/>
      <c r="M672" s="44"/>
      <c r="N672" s="44"/>
      <c r="O672" s="44"/>
      <c r="P672" s="44"/>
      <c r="Q672" s="44"/>
      <c r="R672" s="44"/>
      <c r="S672" s="44"/>
      <c r="T672" s="44"/>
      <c r="U672" s="44"/>
      <c r="V672" s="44"/>
      <c r="W672" s="44"/>
      <c r="X672" s="44"/>
      <c r="Y672" s="44"/>
      <c r="Z672" s="44"/>
    </row>
    <row r="673" spans="1:26" ht="12.75" customHeight="1">
      <c r="A673" s="44"/>
      <c r="B673" s="44"/>
      <c r="C673" s="44"/>
      <c r="D673" s="44"/>
      <c r="E673" s="44"/>
      <c r="F673" s="44"/>
      <c r="G673" s="44"/>
      <c r="H673" s="44"/>
      <c r="I673" s="44"/>
      <c r="J673" s="44"/>
      <c r="K673" s="44"/>
      <c r="L673" s="44"/>
      <c r="M673" s="44"/>
      <c r="N673" s="44"/>
      <c r="O673" s="44"/>
      <c r="P673" s="44"/>
      <c r="Q673" s="44"/>
      <c r="R673" s="44"/>
      <c r="S673" s="44"/>
      <c r="T673" s="44"/>
      <c r="U673" s="44"/>
      <c r="V673" s="44"/>
      <c r="W673" s="44"/>
      <c r="X673" s="44"/>
      <c r="Y673" s="44"/>
      <c r="Z673" s="44"/>
    </row>
    <row r="674" spans="1:26" ht="12.75" customHeight="1">
      <c r="A674" s="44"/>
      <c r="B674" s="44"/>
      <c r="C674" s="44"/>
      <c r="D674" s="44"/>
      <c r="E674" s="44"/>
      <c r="F674" s="44"/>
      <c r="G674" s="44"/>
      <c r="H674" s="44"/>
      <c r="I674" s="44"/>
      <c r="J674" s="44"/>
      <c r="K674" s="44"/>
      <c r="L674" s="44"/>
      <c r="M674" s="44"/>
      <c r="N674" s="44"/>
      <c r="O674" s="44"/>
      <c r="P674" s="44"/>
      <c r="Q674" s="44"/>
      <c r="R674" s="44"/>
      <c r="S674" s="44"/>
      <c r="T674" s="44"/>
      <c r="U674" s="44"/>
      <c r="V674" s="44"/>
      <c r="W674" s="44"/>
      <c r="X674" s="44"/>
      <c r="Y674" s="44"/>
      <c r="Z674" s="44"/>
    </row>
    <row r="675" spans="1:26" ht="12.75" customHeight="1">
      <c r="A675" s="44"/>
      <c r="B675" s="44"/>
      <c r="C675" s="44"/>
      <c r="D675" s="44"/>
      <c r="E675" s="44"/>
      <c r="F675" s="44"/>
      <c r="G675" s="44"/>
      <c r="H675" s="44"/>
      <c r="I675" s="44"/>
      <c r="J675" s="44"/>
      <c r="K675" s="44"/>
      <c r="L675" s="44"/>
      <c r="M675" s="44"/>
      <c r="N675" s="44"/>
      <c r="O675" s="44"/>
      <c r="P675" s="44"/>
      <c r="Q675" s="44"/>
      <c r="R675" s="44"/>
      <c r="S675" s="44"/>
      <c r="T675" s="44"/>
      <c r="U675" s="44"/>
      <c r="V675" s="44"/>
      <c r="W675" s="44"/>
      <c r="X675" s="44"/>
      <c r="Y675" s="44"/>
      <c r="Z675" s="44"/>
    </row>
    <row r="676" spans="1:26" ht="12.75" customHeight="1">
      <c r="A676" s="44"/>
      <c r="B676" s="44"/>
      <c r="C676" s="44"/>
      <c r="D676" s="44"/>
      <c r="E676" s="44"/>
      <c r="F676" s="44"/>
      <c r="G676" s="44"/>
      <c r="H676" s="44"/>
      <c r="I676" s="44"/>
      <c r="J676" s="44"/>
      <c r="K676" s="44"/>
      <c r="L676" s="44"/>
      <c r="M676" s="44"/>
      <c r="N676" s="44"/>
      <c r="O676" s="44"/>
      <c r="P676" s="44"/>
      <c r="Q676" s="44"/>
      <c r="R676" s="44"/>
      <c r="S676" s="44"/>
      <c r="T676" s="44"/>
      <c r="U676" s="44"/>
      <c r="V676" s="44"/>
      <c r="W676" s="44"/>
      <c r="X676" s="44"/>
      <c r="Y676" s="44"/>
      <c r="Z676" s="44"/>
    </row>
    <row r="677" spans="1:26" ht="12.75" customHeight="1">
      <c r="A677" s="44"/>
      <c r="B677" s="44"/>
      <c r="C677" s="44"/>
      <c r="D677" s="44"/>
      <c r="E677" s="44"/>
      <c r="F677" s="44"/>
      <c r="G677" s="44"/>
      <c r="H677" s="44"/>
      <c r="I677" s="44"/>
      <c r="J677" s="44"/>
      <c r="K677" s="44"/>
      <c r="L677" s="44"/>
      <c r="M677" s="44"/>
      <c r="N677" s="44"/>
      <c r="O677" s="44"/>
      <c r="P677" s="44"/>
      <c r="Q677" s="44"/>
      <c r="R677" s="44"/>
      <c r="S677" s="44"/>
      <c r="T677" s="44"/>
      <c r="U677" s="44"/>
      <c r="V677" s="44"/>
      <c r="W677" s="44"/>
      <c r="X677" s="44"/>
      <c r="Y677" s="44"/>
      <c r="Z677" s="44"/>
    </row>
    <row r="678" spans="1:26" ht="12.75" customHeight="1">
      <c r="A678" s="44"/>
      <c r="B678" s="44"/>
      <c r="C678" s="44"/>
      <c r="D678" s="44"/>
      <c r="E678" s="44"/>
      <c r="F678" s="44"/>
      <c r="G678" s="44"/>
      <c r="H678" s="44"/>
      <c r="I678" s="44"/>
      <c r="J678" s="44"/>
      <c r="K678" s="44"/>
      <c r="L678" s="44"/>
      <c r="M678" s="44"/>
      <c r="N678" s="44"/>
      <c r="O678" s="44"/>
      <c r="P678" s="44"/>
      <c r="Q678" s="44"/>
      <c r="R678" s="44"/>
      <c r="S678" s="44"/>
      <c r="T678" s="44"/>
      <c r="U678" s="44"/>
      <c r="V678" s="44"/>
      <c r="W678" s="44"/>
      <c r="X678" s="44"/>
      <c r="Y678" s="44"/>
      <c r="Z678" s="44"/>
    </row>
    <row r="679" spans="1:26" ht="12.75" customHeight="1">
      <c r="A679" s="44"/>
      <c r="B679" s="44"/>
      <c r="C679" s="44"/>
      <c r="D679" s="44"/>
      <c r="E679" s="44"/>
      <c r="F679" s="44"/>
      <c r="G679" s="44"/>
      <c r="H679" s="44"/>
      <c r="I679" s="44"/>
      <c r="J679" s="44"/>
      <c r="K679" s="44"/>
      <c r="L679" s="44"/>
      <c r="M679" s="44"/>
      <c r="N679" s="44"/>
      <c r="O679" s="44"/>
      <c r="P679" s="44"/>
      <c r="Q679" s="44"/>
      <c r="R679" s="44"/>
      <c r="S679" s="44"/>
      <c r="T679" s="44"/>
      <c r="U679" s="44"/>
      <c r="V679" s="44"/>
      <c r="W679" s="44"/>
      <c r="X679" s="44"/>
      <c r="Y679" s="44"/>
      <c r="Z679" s="44"/>
    </row>
    <row r="680" spans="1:26" ht="12.75" customHeight="1">
      <c r="A680" s="44"/>
      <c r="B680" s="44"/>
      <c r="C680" s="44"/>
      <c r="D680" s="44"/>
      <c r="E680" s="44"/>
      <c r="F680" s="44"/>
      <c r="G680" s="44"/>
      <c r="H680" s="44"/>
      <c r="I680" s="44"/>
      <c r="J680" s="44"/>
      <c r="K680" s="44"/>
      <c r="L680" s="44"/>
      <c r="M680" s="44"/>
      <c r="N680" s="44"/>
      <c r="O680" s="44"/>
      <c r="P680" s="44"/>
      <c r="Q680" s="44"/>
      <c r="R680" s="44"/>
      <c r="S680" s="44"/>
      <c r="T680" s="44"/>
      <c r="U680" s="44"/>
      <c r="V680" s="44"/>
      <c r="W680" s="44"/>
      <c r="X680" s="44"/>
      <c r="Y680" s="44"/>
      <c r="Z680" s="44"/>
    </row>
    <row r="681" spans="1:26" ht="12.75" customHeight="1">
      <c r="A681" s="44"/>
      <c r="B681" s="44"/>
      <c r="C681" s="44"/>
      <c r="D681" s="44"/>
      <c r="E681" s="44"/>
      <c r="F681" s="44"/>
      <c r="G681" s="44"/>
      <c r="H681" s="44"/>
      <c r="I681" s="44"/>
      <c r="J681" s="44"/>
      <c r="K681" s="44"/>
      <c r="L681" s="44"/>
      <c r="M681" s="44"/>
      <c r="N681" s="44"/>
      <c r="O681" s="44"/>
      <c r="P681" s="44"/>
      <c r="Q681" s="44"/>
      <c r="R681" s="44"/>
      <c r="S681" s="44"/>
      <c r="T681" s="44"/>
      <c r="U681" s="44"/>
      <c r="V681" s="44"/>
      <c r="W681" s="44"/>
      <c r="X681" s="44"/>
      <c r="Y681" s="44"/>
      <c r="Z681" s="44"/>
    </row>
    <row r="682" spans="1:26" ht="12.75" customHeight="1">
      <c r="A682" s="44"/>
      <c r="B682" s="44"/>
      <c r="C682" s="44"/>
      <c r="D682" s="44"/>
      <c r="E682" s="44"/>
      <c r="F682" s="44"/>
      <c r="G682" s="44"/>
      <c r="H682" s="44"/>
      <c r="I682" s="44"/>
      <c r="J682" s="44"/>
      <c r="K682" s="44"/>
      <c r="L682" s="44"/>
      <c r="M682" s="44"/>
      <c r="N682" s="44"/>
      <c r="O682" s="44"/>
      <c r="P682" s="44"/>
      <c r="Q682" s="44"/>
      <c r="R682" s="44"/>
      <c r="S682" s="44"/>
      <c r="T682" s="44"/>
      <c r="U682" s="44"/>
      <c r="V682" s="44"/>
      <c r="W682" s="44"/>
      <c r="X682" s="44"/>
      <c r="Y682" s="44"/>
      <c r="Z682" s="44"/>
    </row>
    <row r="683" spans="1:26" ht="12.75" customHeight="1">
      <c r="A683" s="44"/>
      <c r="B683" s="44"/>
      <c r="C683" s="44"/>
      <c r="D683" s="44"/>
      <c r="E683" s="44"/>
      <c r="F683" s="44"/>
      <c r="G683" s="44"/>
      <c r="H683" s="44"/>
      <c r="I683" s="44"/>
      <c r="J683" s="44"/>
      <c r="K683" s="44"/>
      <c r="L683" s="44"/>
      <c r="M683" s="44"/>
      <c r="N683" s="44"/>
      <c r="O683" s="44"/>
      <c r="P683" s="44"/>
      <c r="Q683" s="44"/>
      <c r="R683" s="44"/>
      <c r="S683" s="44"/>
      <c r="T683" s="44"/>
      <c r="U683" s="44"/>
      <c r="V683" s="44"/>
      <c r="W683" s="44"/>
      <c r="X683" s="44"/>
      <c r="Y683" s="44"/>
      <c r="Z683" s="44"/>
    </row>
    <row r="684" spans="1:26" ht="12.75" customHeight="1">
      <c r="A684" s="44"/>
      <c r="B684" s="44"/>
      <c r="C684" s="44"/>
      <c r="D684" s="44"/>
      <c r="E684" s="44"/>
      <c r="F684" s="44"/>
      <c r="G684" s="44"/>
      <c r="H684" s="44"/>
      <c r="I684" s="44"/>
      <c r="J684" s="44"/>
      <c r="K684" s="44"/>
      <c r="L684" s="44"/>
      <c r="M684" s="44"/>
      <c r="N684" s="44"/>
      <c r="O684" s="44"/>
      <c r="P684" s="44"/>
      <c r="Q684" s="44"/>
      <c r="R684" s="44"/>
      <c r="S684" s="44"/>
      <c r="T684" s="44"/>
      <c r="U684" s="44"/>
      <c r="V684" s="44"/>
      <c r="W684" s="44"/>
      <c r="X684" s="44"/>
      <c r="Y684" s="44"/>
      <c r="Z684" s="44"/>
    </row>
    <row r="685" spans="1:26" ht="12.75" customHeight="1">
      <c r="A685" s="44"/>
      <c r="B685" s="44"/>
      <c r="C685" s="44"/>
      <c r="D685" s="44"/>
      <c r="E685" s="44"/>
      <c r="F685" s="44"/>
      <c r="G685" s="44"/>
      <c r="H685" s="44"/>
      <c r="I685" s="44"/>
      <c r="J685" s="44"/>
      <c r="K685" s="44"/>
      <c r="L685" s="44"/>
      <c r="M685" s="44"/>
      <c r="N685" s="44"/>
      <c r="O685" s="44"/>
      <c r="P685" s="44"/>
      <c r="Q685" s="44"/>
      <c r="R685" s="44"/>
      <c r="S685" s="44"/>
      <c r="T685" s="44"/>
      <c r="U685" s="44"/>
      <c r="V685" s="44"/>
      <c r="W685" s="44"/>
      <c r="X685" s="44"/>
      <c r="Y685" s="44"/>
      <c r="Z685" s="44"/>
    </row>
    <row r="686" spans="1:26" ht="12.75" customHeight="1">
      <c r="A686" s="44"/>
      <c r="B686" s="44"/>
      <c r="C686" s="44"/>
      <c r="D686" s="44"/>
      <c r="E686" s="44"/>
      <c r="F686" s="44"/>
      <c r="G686" s="44"/>
      <c r="H686" s="44"/>
      <c r="I686" s="44"/>
      <c r="J686" s="44"/>
      <c r="K686" s="44"/>
      <c r="L686" s="44"/>
      <c r="M686" s="44"/>
      <c r="N686" s="44"/>
      <c r="O686" s="44"/>
      <c r="P686" s="44"/>
      <c r="Q686" s="44"/>
      <c r="R686" s="44"/>
      <c r="S686" s="44"/>
      <c r="T686" s="44"/>
      <c r="U686" s="44"/>
      <c r="V686" s="44"/>
      <c r="W686" s="44"/>
      <c r="X686" s="44"/>
      <c r="Y686" s="44"/>
      <c r="Z686" s="44"/>
    </row>
    <row r="687" spans="1:26" ht="12.75" customHeight="1">
      <c r="A687" s="44"/>
      <c r="B687" s="44"/>
      <c r="C687" s="44"/>
      <c r="D687" s="44"/>
      <c r="E687" s="44"/>
      <c r="F687" s="44"/>
      <c r="G687" s="44"/>
      <c r="H687" s="44"/>
      <c r="I687" s="44"/>
      <c r="J687" s="44"/>
      <c r="K687" s="44"/>
      <c r="L687" s="44"/>
      <c r="M687" s="44"/>
      <c r="N687" s="44"/>
      <c r="O687" s="44"/>
      <c r="P687" s="44"/>
      <c r="Q687" s="44"/>
      <c r="R687" s="44"/>
      <c r="S687" s="44"/>
      <c r="T687" s="44"/>
      <c r="U687" s="44"/>
      <c r="V687" s="44"/>
      <c r="W687" s="44"/>
      <c r="X687" s="44"/>
      <c r="Y687" s="44"/>
      <c r="Z687" s="44"/>
    </row>
    <row r="688" spans="1:26" ht="12.75" customHeight="1">
      <c r="A688" s="44"/>
      <c r="B688" s="44"/>
      <c r="C688" s="44"/>
      <c r="D688" s="44"/>
      <c r="E688" s="44"/>
      <c r="F688" s="44"/>
      <c r="G688" s="44"/>
      <c r="H688" s="44"/>
      <c r="I688" s="44"/>
      <c r="J688" s="44"/>
      <c r="K688" s="44"/>
      <c r="L688" s="44"/>
      <c r="M688" s="44"/>
      <c r="N688" s="44"/>
      <c r="O688" s="44"/>
      <c r="P688" s="44"/>
      <c r="Q688" s="44"/>
      <c r="R688" s="44"/>
      <c r="S688" s="44"/>
      <c r="T688" s="44"/>
      <c r="U688" s="44"/>
      <c r="V688" s="44"/>
      <c r="W688" s="44"/>
      <c r="X688" s="44"/>
      <c r="Y688" s="44"/>
      <c r="Z688" s="44"/>
    </row>
    <row r="689" spans="1:26" ht="12.75" customHeight="1">
      <c r="A689" s="44"/>
      <c r="B689" s="44"/>
      <c r="C689" s="44"/>
      <c r="D689" s="44"/>
      <c r="E689" s="44"/>
      <c r="F689" s="44"/>
      <c r="G689" s="44"/>
      <c r="H689" s="44"/>
      <c r="I689" s="44"/>
      <c r="J689" s="44"/>
      <c r="K689" s="44"/>
      <c r="L689" s="44"/>
      <c r="M689" s="44"/>
      <c r="N689" s="44"/>
      <c r="O689" s="44"/>
      <c r="P689" s="44"/>
      <c r="Q689" s="44"/>
      <c r="R689" s="44"/>
      <c r="S689" s="44"/>
      <c r="T689" s="44"/>
      <c r="U689" s="44"/>
      <c r="V689" s="44"/>
      <c r="W689" s="44"/>
      <c r="X689" s="44"/>
      <c r="Y689" s="44"/>
      <c r="Z689" s="44"/>
    </row>
    <row r="690" spans="1:26" ht="12.75" customHeight="1">
      <c r="A690" s="44"/>
      <c r="B690" s="44"/>
      <c r="C690" s="44"/>
      <c r="D690" s="44"/>
      <c r="E690" s="44"/>
      <c r="F690" s="44"/>
      <c r="G690" s="44"/>
      <c r="H690" s="44"/>
      <c r="I690" s="44"/>
      <c r="J690" s="44"/>
      <c r="K690" s="44"/>
      <c r="L690" s="44"/>
      <c r="M690" s="44"/>
      <c r="N690" s="44"/>
      <c r="O690" s="44"/>
      <c r="P690" s="44"/>
      <c r="Q690" s="44"/>
      <c r="R690" s="44"/>
      <c r="S690" s="44"/>
      <c r="T690" s="44"/>
      <c r="U690" s="44"/>
      <c r="V690" s="44"/>
      <c r="W690" s="44"/>
      <c r="X690" s="44"/>
      <c r="Y690" s="44"/>
      <c r="Z690" s="44"/>
    </row>
    <row r="691" spans="1:26" ht="12.75" customHeight="1">
      <c r="A691" s="44"/>
      <c r="B691" s="44"/>
      <c r="C691" s="44"/>
      <c r="D691" s="44"/>
      <c r="E691" s="44"/>
      <c r="F691" s="44"/>
      <c r="G691" s="44"/>
      <c r="H691" s="44"/>
      <c r="I691" s="44"/>
      <c r="J691" s="44"/>
      <c r="K691" s="44"/>
      <c r="L691" s="44"/>
      <c r="M691" s="44"/>
      <c r="N691" s="44"/>
      <c r="O691" s="44"/>
      <c r="P691" s="44"/>
      <c r="Q691" s="44"/>
      <c r="R691" s="44"/>
      <c r="S691" s="44"/>
      <c r="T691" s="44"/>
      <c r="U691" s="44"/>
      <c r="V691" s="44"/>
      <c r="W691" s="44"/>
      <c r="X691" s="44"/>
      <c r="Y691" s="44"/>
      <c r="Z691" s="44"/>
    </row>
    <row r="692" spans="1:26" ht="12.75" customHeight="1">
      <c r="A692" s="44"/>
      <c r="B692" s="44"/>
      <c r="C692" s="44"/>
      <c r="D692" s="44"/>
      <c r="E692" s="44"/>
      <c r="F692" s="44"/>
      <c r="G692" s="44"/>
      <c r="H692" s="44"/>
      <c r="I692" s="44"/>
      <c r="J692" s="44"/>
      <c r="K692" s="44"/>
      <c r="L692" s="44"/>
      <c r="M692" s="44"/>
      <c r="N692" s="44"/>
      <c r="O692" s="44"/>
      <c r="P692" s="44"/>
      <c r="Q692" s="44"/>
      <c r="R692" s="44"/>
      <c r="S692" s="44"/>
      <c r="T692" s="44"/>
      <c r="U692" s="44"/>
      <c r="V692" s="44"/>
      <c r="W692" s="44"/>
      <c r="X692" s="44"/>
      <c r="Y692" s="44"/>
      <c r="Z692" s="44"/>
    </row>
    <row r="693" spans="1:26" ht="12.75" customHeight="1">
      <c r="A693" s="44"/>
      <c r="B693" s="44"/>
      <c r="C693" s="44"/>
      <c r="D693" s="44"/>
      <c r="E693" s="44"/>
      <c r="F693" s="44"/>
      <c r="G693" s="44"/>
      <c r="H693" s="44"/>
      <c r="I693" s="44"/>
      <c r="J693" s="44"/>
      <c r="K693" s="44"/>
      <c r="L693" s="44"/>
      <c r="M693" s="44"/>
      <c r="N693" s="44"/>
      <c r="O693" s="44"/>
      <c r="P693" s="44"/>
      <c r="Q693" s="44"/>
      <c r="R693" s="44"/>
      <c r="S693" s="44"/>
      <c r="T693" s="44"/>
      <c r="U693" s="44"/>
      <c r="V693" s="44"/>
      <c r="W693" s="44"/>
      <c r="X693" s="44"/>
      <c r="Y693" s="44"/>
      <c r="Z693" s="44"/>
    </row>
    <row r="694" spans="1:26" ht="12.75" customHeight="1">
      <c r="A694" s="44"/>
      <c r="B694" s="44"/>
      <c r="C694" s="44"/>
      <c r="D694" s="44"/>
      <c r="E694" s="44"/>
      <c r="F694" s="44"/>
      <c r="G694" s="44"/>
      <c r="H694" s="44"/>
      <c r="I694" s="44"/>
      <c r="J694" s="44"/>
      <c r="K694" s="44"/>
      <c r="L694" s="44"/>
      <c r="M694" s="44"/>
      <c r="N694" s="44"/>
      <c r="O694" s="44"/>
      <c r="P694" s="44"/>
      <c r="Q694" s="44"/>
      <c r="R694" s="44"/>
      <c r="S694" s="44"/>
      <c r="T694" s="44"/>
      <c r="U694" s="44"/>
      <c r="V694" s="44"/>
      <c r="W694" s="44"/>
      <c r="X694" s="44"/>
      <c r="Y694" s="44"/>
      <c r="Z694" s="44"/>
    </row>
    <row r="695" spans="1:26" ht="12.75" customHeight="1">
      <c r="A695" s="44"/>
      <c r="B695" s="44"/>
      <c r="C695" s="44"/>
      <c r="D695" s="44"/>
      <c r="E695" s="44"/>
      <c r="F695" s="44"/>
      <c r="G695" s="44"/>
      <c r="H695" s="44"/>
      <c r="I695" s="44"/>
      <c r="J695" s="44"/>
      <c r="K695" s="44"/>
      <c r="L695" s="44"/>
      <c r="M695" s="44"/>
      <c r="N695" s="44"/>
      <c r="O695" s="44"/>
      <c r="P695" s="44"/>
      <c r="Q695" s="44"/>
      <c r="R695" s="44"/>
      <c r="S695" s="44"/>
      <c r="T695" s="44"/>
      <c r="U695" s="44"/>
      <c r="V695" s="44"/>
      <c r="W695" s="44"/>
      <c r="X695" s="44"/>
      <c r="Y695" s="44"/>
      <c r="Z695" s="44"/>
    </row>
    <row r="696" spans="1:26" ht="12.75" customHeight="1">
      <c r="A696" s="44"/>
      <c r="B696" s="44"/>
      <c r="C696" s="44"/>
      <c r="D696" s="44"/>
      <c r="E696" s="44"/>
      <c r="F696" s="44"/>
      <c r="G696" s="44"/>
      <c r="H696" s="44"/>
      <c r="I696" s="44"/>
      <c r="J696" s="44"/>
      <c r="K696" s="44"/>
      <c r="L696" s="44"/>
      <c r="M696" s="44"/>
      <c r="N696" s="44"/>
      <c r="O696" s="44"/>
      <c r="P696" s="44"/>
      <c r="Q696" s="44"/>
      <c r="R696" s="44"/>
      <c r="S696" s="44"/>
      <c r="T696" s="44"/>
      <c r="U696" s="44"/>
      <c r="V696" s="44"/>
      <c r="W696" s="44"/>
      <c r="X696" s="44"/>
      <c r="Y696" s="44"/>
      <c r="Z696" s="44"/>
    </row>
    <row r="697" spans="1:26" ht="12.75" customHeight="1">
      <c r="A697" s="44"/>
      <c r="B697" s="44"/>
      <c r="C697" s="44"/>
      <c r="D697" s="44"/>
      <c r="E697" s="44"/>
      <c r="F697" s="44"/>
      <c r="G697" s="44"/>
      <c r="H697" s="44"/>
      <c r="I697" s="44"/>
      <c r="J697" s="44"/>
      <c r="K697" s="44"/>
      <c r="L697" s="44"/>
      <c r="M697" s="44"/>
      <c r="N697" s="44"/>
      <c r="O697" s="44"/>
      <c r="P697" s="44"/>
      <c r="Q697" s="44"/>
      <c r="R697" s="44"/>
      <c r="S697" s="44"/>
      <c r="T697" s="44"/>
      <c r="U697" s="44"/>
      <c r="V697" s="44"/>
      <c r="W697" s="44"/>
      <c r="X697" s="44"/>
      <c r="Y697" s="44"/>
      <c r="Z697" s="44"/>
    </row>
    <row r="698" spans="1:26" ht="12.75" customHeight="1">
      <c r="A698" s="44"/>
      <c r="B698" s="44"/>
      <c r="C698" s="44"/>
      <c r="D698" s="44"/>
      <c r="E698" s="44"/>
      <c r="F698" s="44"/>
      <c r="G698" s="44"/>
      <c r="H698" s="44"/>
      <c r="I698" s="44"/>
      <c r="J698" s="44"/>
      <c r="K698" s="44"/>
      <c r="L698" s="44"/>
      <c r="M698" s="44"/>
      <c r="N698" s="44"/>
      <c r="O698" s="44"/>
      <c r="P698" s="44"/>
      <c r="Q698" s="44"/>
      <c r="R698" s="44"/>
      <c r="S698" s="44"/>
      <c r="T698" s="44"/>
      <c r="U698" s="44"/>
      <c r="V698" s="44"/>
      <c r="W698" s="44"/>
      <c r="X698" s="44"/>
      <c r="Y698" s="44"/>
      <c r="Z698" s="44"/>
    </row>
    <row r="699" spans="1:26" ht="12.75" customHeight="1">
      <c r="A699" s="44"/>
      <c r="B699" s="44"/>
      <c r="C699" s="44"/>
      <c r="D699" s="44"/>
      <c r="E699" s="44"/>
      <c r="F699" s="44"/>
      <c r="G699" s="44"/>
      <c r="H699" s="44"/>
      <c r="I699" s="44"/>
      <c r="J699" s="44"/>
      <c r="K699" s="44"/>
      <c r="L699" s="44"/>
      <c r="M699" s="44"/>
      <c r="N699" s="44"/>
      <c r="O699" s="44"/>
      <c r="P699" s="44"/>
      <c r="Q699" s="44"/>
      <c r="R699" s="44"/>
      <c r="S699" s="44"/>
      <c r="T699" s="44"/>
      <c r="U699" s="44"/>
      <c r="V699" s="44"/>
      <c r="W699" s="44"/>
      <c r="X699" s="44"/>
      <c r="Y699" s="44"/>
      <c r="Z699" s="44"/>
    </row>
    <row r="700" spans="1:26" ht="12.75" customHeight="1">
      <c r="A700" s="44"/>
      <c r="B700" s="44"/>
      <c r="C700" s="44"/>
      <c r="D700" s="44"/>
      <c r="E700" s="44"/>
      <c r="F700" s="44"/>
      <c r="G700" s="44"/>
      <c r="H700" s="44"/>
      <c r="I700" s="44"/>
      <c r="J700" s="44"/>
      <c r="K700" s="44"/>
      <c r="L700" s="44"/>
      <c r="M700" s="44"/>
      <c r="N700" s="44"/>
      <c r="O700" s="44"/>
      <c r="P700" s="44"/>
      <c r="Q700" s="44"/>
      <c r="R700" s="44"/>
      <c r="S700" s="44"/>
      <c r="T700" s="44"/>
      <c r="U700" s="44"/>
      <c r="V700" s="44"/>
      <c r="W700" s="44"/>
      <c r="X700" s="44"/>
      <c r="Y700" s="44"/>
      <c r="Z700" s="44"/>
    </row>
    <row r="701" spans="1:26" ht="12.75" customHeight="1">
      <c r="A701" s="44"/>
      <c r="B701" s="44"/>
      <c r="C701" s="44"/>
      <c r="D701" s="44"/>
      <c r="E701" s="44"/>
      <c r="F701" s="44"/>
      <c r="G701" s="44"/>
      <c r="H701" s="44"/>
      <c r="I701" s="44"/>
      <c r="J701" s="44"/>
      <c r="K701" s="44"/>
      <c r="L701" s="44"/>
      <c r="M701" s="44"/>
      <c r="N701" s="44"/>
      <c r="O701" s="44"/>
      <c r="P701" s="44"/>
      <c r="Q701" s="44"/>
      <c r="R701" s="44"/>
      <c r="S701" s="44"/>
      <c r="T701" s="44"/>
      <c r="U701" s="44"/>
      <c r="V701" s="44"/>
      <c r="W701" s="44"/>
      <c r="X701" s="44"/>
      <c r="Y701" s="44"/>
      <c r="Z701" s="44"/>
    </row>
    <row r="702" spans="1:26" ht="12.75" customHeight="1">
      <c r="A702" s="44"/>
      <c r="B702" s="44"/>
      <c r="C702" s="44"/>
      <c r="D702" s="44"/>
      <c r="E702" s="44"/>
      <c r="F702" s="44"/>
      <c r="G702" s="44"/>
      <c r="H702" s="44"/>
      <c r="I702" s="44"/>
      <c r="J702" s="44"/>
      <c r="K702" s="44"/>
      <c r="L702" s="44"/>
      <c r="M702" s="44"/>
      <c r="N702" s="44"/>
      <c r="O702" s="44"/>
      <c r="P702" s="44"/>
      <c r="Q702" s="44"/>
      <c r="R702" s="44"/>
      <c r="S702" s="44"/>
      <c r="T702" s="44"/>
      <c r="U702" s="44"/>
      <c r="V702" s="44"/>
      <c r="W702" s="44"/>
      <c r="X702" s="44"/>
      <c r="Y702" s="44"/>
      <c r="Z702" s="44"/>
    </row>
    <row r="703" spans="1:26" ht="12.75" customHeight="1">
      <c r="A703" s="44"/>
      <c r="B703" s="44"/>
      <c r="C703" s="44"/>
      <c r="D703" s="44"/>
      <c r="E703" s="44"/>
      <c r="F703" s="44"/>
      <c r="G703" s="44"/>
      <c r="H703" s="44"/>
      <c r="I703" s="44"/>
      <c r="J703" s="44"/>
      <c r="K703" s="44"/>
      <c r="L703" s="44"/>
      <c r="M703" s="44"/>
      <c r="N703" s="44"/>
      <c r="O703" s="44"/>
      <c r="P703" s="44"/>
      <c r="Q703" s="44"/>
      <c r="R703" s="44"/>
      <c r="S703" s="44"/>
      <c r="T703" s="44"/>
      <c r="U703" s="44"/>
      <c r="V703" s="44"/>
      <c r="W703" s="44"/>
      <c r="X703" s="44"/>
      <c r="Y703" s="44"/>
      <c r="Z703" s="44"/>
    </row>
    <row r="704" spans="1:26" ht="12.75" customHeight="1">
      <c r="A704" s="44"/>
      <c r="B704" s="44"/>
      <c r="C704" s="44"/>
      <c r="D704" s="44"/>
      <c r="E704" s="44"/>
      <c r="F704" s="44"/>
      <c r="G704" s="44"/>
      <c r="H704" s="44"/>
      <c r="I704" s="44"/>
      <c r="J704" s="44"/>
      <c r="K704" s="44"/>
      <c r="L704" s="44"/>
      <c r="M704" s="44"/>
      <c r="N704" s="44"/>
      <c r="O704" s="44"/>
      <c r="P704" s="44"/>
      <c r="Q704" s="44"/>
      <c r="R704" s="44"/>
      <c r="S704" s="44"/>
      <c r="T704" s="44"/>
      <c r="U704" s="44"/>
      <c r="V704" s="44"/>
      <c r="W704" s="44"/>
      <c r="X704" s="44"/>
      <c r="Y704" s="44"/>
      <c r="Z704" s="44"/>
    </row>
    <row r="705" spans="1:26" ht="12.75" customHeight="1">
      <c r="A705" s="44"/>
      <c r="B705" s="44"/>
      <c r="C705" s="44"/>
      <c r="D705" s="44"/>
      <c r="E705" s="44"/>
      <c r="F705" s="44"/>
      <c r="G705" s="44"/>
      <c r="H705" s="44"/>
      <c r="I705" s="44"/>
      <c r="J705" s="44"/>
      <c r="K705" s="44"/>
      <c r="L705" s="44"/>
      <c r="M705" s="44"/>
      <c r="N705" s="44"/>
      <c r="O705" s="44"/>
      <c r="P705" s="44"/>
      <c r="Q705" s="44"/>
      <c r="R705" s="44"/>
      <c r="S705" s="44"/>
      <c r="T705" s="44"/>
      <c r="U705" s="44"/>
      <c r="V705" s="44"/>
      <c r="W705" s="44"/>
      <c r="X705" s="44"/>
      <c r="Y705" s="44"/>
      <c r="Z705" s="44"/>
    </row>
    <row r="706" spans="1:26" ht="12.75" customHeight="1">
      <c r="A706" s="44"/>
      <c r="B706" s="44"/>
      <c r="C706" s="44"/>
      <c r="D706" s="44"/>
      <c r="E706" s="44"/>
      <c r="F706" s="44"/>
      <c r="G706" s="44"/>
      <c r="H706" s="44"/>
      <c r="I706" s="44"/>
      <c r="J706" s="44"/>
      <c r="K706" s="44"/>
      <c r="L706" s="44"/>
      <c r="M706" s="44"/>
      <c r="N706" s="44"/>
      <c r="O706" s="44"/>
      <c r="P706" s="44"/>
      <c r="Q706" s="44"/>
      <c r="R706" s="44"/>
      <c r="S706" s="44"/>
      <c r="T706" s="44"/>
      <c r="U706" s="44"/>
      <c r="V706" s="44"/>
      <c r="W706" s="44"/>
      <c r="X706" s="44"/>
      <c r="Y706" s="44"/>
      <c r="Z706" s="44"/>
    </row>
    <row r="707" spans="1:26" ht="12.75" customHeight="1">
      <c r="A707" s="44"/>
      <c r="B707" s="44"/>
      <c r="C707" s="44"/>
      <c r="D707" s="44"/>
      <c r="E707" s="44"/>
      <c r="F707" s="44"/>
      <c r="G707" s="44"/>
      <c r="H707" s="44"/>
      <c r="I707" s="44"/>
      <c r="J707" s="44"/>
      <c r="K707" s="44"/>
      <c r="L707" s="44"/>
      <c r="M707" s="44"/>
      <c r="N707" s="44"/>
      <c r="O707" s="44"/>
      <c r="P707" s="44"/>
      <c r="Q707" s="44"/>
      <c r="R707" s="44"/>
      <c r="S707" s="44"/>
      <c r="T707" s="44"/>
      <c r="U707" s="44"/>
      <c r="V707" s="44"/>
      <c r="W707" s="44"/>
      <c r="X707" s="44"/>
      <c r="Y707" s="44"/>
      <c r="Z707" s="44"/>
    </row>
    <row r="708" spans="1:26" ht="12.75" customHeight="1">
      <c r="A708" s="44"/>
      <c r="B708" s="44"/>
      <c r="C708" s="44"/>
      <c r="D708" s="44"/>
      <c r="E708" s="44"/>
      <c r="F708" s="44"/>
      <c r="G708" s="44"/>
      <c r="H708" s="44"/>
      <c r="I708" s="44"/>
      <c r="J708" s="44"/>
      <c r="K708" s="44"/>
      <c r="L708" s="44"/>
      <c r="M708" s="44"/>
      <c r="N708" s="44"/>
      <c r="O708" s="44"/>
      <c r="P708" s="44"/>
      <c r="Q708" s="44"/>
      <c r="R708" s="44"/>
      <c r="S708" s="44"/>
      <c r="T708" s="44"/>
      <c r="U708" s="44"/>
      <c r="V708" s="44"/>
      <c r="W708" s="44"/>
      <c r="X708" s="44"/>
      <c r="Y708" s="44"/>
      <c r="Z708" s="44"/>
    </row>
    <row r="709" spans="1:26" ht="12.75" customHeight="1">
      <c r="A709" s="44"/>
      <c r="B709" s="44"/>
      <c r="C709" s="44"/>
      <c r="D709" s="44"/>
      <c r="E709" s="44"/>
      <c r="F709" s="44"/>
      <c r="G709" s="44"/>
      <c r="H709" s="44"/>
      <c r="I709" s="44"/>
      <c r="J709" s="44"/>
      <c r="K709" s="44"/>
      <c r="L709" s="44"/>
      <c r="M709" s="44"/>
      <c r="N709" s="44"/>
      <c r="O709" s="44"/>
      <c r="P709" s="44"/>
      <c r="Q709" s="44"/>
      <c r="R709" s="44"/>
      <c r="S709" s="44"/>
      <c r="T709" s="44"/>
      <c r="U709" s="44"/>
      <c r="V709" s="44"/>
      <c r="W709" s="44"/>
      <c r="X709" s="44"/>
      <c r="Y709" s="44"/>
      <c r="Z709" s="44"/>
    </row>
    <row r="710" spans="1:26" ht="12.75" customHeight="1">
      <c r="A710" s="44"/>
      <c r="B710" s="44"/>
      <c r="C710" s="44"/>
      <c r="D710" s="44"/>
      <c r="E710" s="44"/>
      <c r="F710" s="44"/>
      <c r="G710" s="44"/>
      <c r="H710" s="44"/>
      <c r="I710" s="44"/>
      <c r="J710" s="44"/>
      <c r="K710" s="44"/>
      <c r="L710" s="44"/>
      <c r="M710" s="44"/>
      <c r="N710" s="44"/>
      <c r="O710" s="44"/>
      <c r="P710" s="44"/>
      <c r="Q710" s="44"/>
      <c r="R710" s="44"/>
      <c r="S710" s="44"/>
      <c r="T710" s="44"/>
      <c r="U710" s="44"/>
      <c r="V710" s="44"/>
      <c r="W710" s="44"/>
      <c r="X710" s="44"/>
      <c r="Y710" s="44"/>
      <c r="Z710" s="44"/>
    </row>
    <row r="711" spans="1:26" ht="12.75" customHeight="1">
      <c r="A711" s="44"/>
      <c r="B711" s="44"/>
      <c r="C711" s="44"/>
      <c r="D711" s="44"/>
      <c r="E711" s="44"/>
      <c r="F711" s="44"/>
      <c r="G711" s="44"/>
      <c r="H711" s="44"/>
      <c r="I711" s="44"/>
      <c r="J711" s="44"/>
      <c r="K711" s="44"/>
      <c r="L711" s="44"/>
      <c r="M711" s="44"/>
      <c r="N711" s="44"/>
      <c r="O711" s="44"/>
      <c r="P711" s="44"/>
      <c r="Q711" s="44"/>
      <c r="R711" s="44"/>
      <c r="S711" s="44"/>
      <c r="T711" s="44"/>
      <c r="U711" s="44"/>
      <c r="V711" s="44"/>
      <c r="W711" s="44"/>
      <c r="X711" s="44"/>
      <c r="Y711" s="44"/>
      <c r="Z711" s="44"/>
    </row>
    <row r="712" spans="1:26" ht="12.75" customHeight="1">
      <c r="A712" s="44"/>
      <c r="B712" s="44"/>
      <c r="C712" s="44"/>
      <c r="D712" s="44"/>
      <c r="E712" s="44"/>
      <c r="F712" s="44"/>
      <c r="G712" s="44"/>
      <c r="H712" s="44"/>
      <c r="I712" s="44"/>
      <c r="J712" s="44"/>
      <c r="K712" s="44"/>
      <c r="L712" s="44"/>
      <c r="M712" s="44"/>
      <c r="N712" s="44"/>
      <c r="O712" s="44"/>
      <c r="P712" s="44"/>
      <c r="Q712" s="44"/>
      <c r="R712" s="44"/>
      <c r="S712" s="44"/>
      <c r="T712" s="44"/>
      <c r="U712" s="44"/>
      <c r="V712" s="44"/>
      <c r="W712" s="44"/>
      <c r="X712" s="44"/>
      <c r="Y712" s="44"/>
      <c r="Z712" s="44"/>
    </row>
    <row r="713" spans="1:26" ht="12.75" customHeight="1">
      <c r="A713" s="44"/>
      <c r="B713" s="44"/>
      <c r="C713" s="44"/>
      <c r="D713" s="44"/>
      <c r="E713" s="44"/>
      <c r="F713" s="44"/>
      <c r="G713" s="44"/>
      <c r="H713" s="44"/>
      <c r="I713" s="44"/>
      <c r="J713" s="44"/>
      <c r="K713" s="44"/>
      <c r="L713" s="44"/>
      <c r="M713" s="44"/>
      <c r="N713" s="44"/>
      <c r="O713" s="44"/>
      <c r="P713" s="44"/>
      <c r="Q713" s="44"/>
      <c r="R713" s="44"/>
      <c r="S713" s="44"/>
      <c r="T713" s="44"/>
      <c r="U713" s="44"/>
      <c r="V713" s="44"/>
      <c r="W713" s="44"/>
      <c r="X713" s="44"/>
      <c r="Y713" s="44"/>
      <c r="Z713" s="44"/>
    </row>
    <row r="714" spans="1:26" ht="12.75" customHeight="1">
      <c r="A714" s="44"/>
      <c r="B714" s="44"/>
      <c r="C714" s="44"/>
      <c r="D714" s="44"/>
      <c r="E714" s="44"/>
      <c r="F714" s="44"/>
      <c r="G714" s="44"/>
      <c r="H714" s="44"/>
      <c r="I714" s="44"/>
      <c r="J714" s="44"/>
      <c r="K714" s="44"/>
      <c r="L714" s="44"/>
      <c r="M714" s="44"/>
      <c r="N714" s="44"/>
      <c r="O714" s="44"/>
      <c r="P714" s="44"/>
      <c r="Q714" s="44"/>
      <c r="R714" s="44"/>
      <c r="S714" s="44"/>
      <c r="T714" s="44"/>
      <c r="U714" s="44"/>
      <c r="V714" s="44"/>
      <c r="W714" s="44"/>
      <c r="X714" s="44"/>
      <c r="Y714" s="44"/>
      <c r="Z714" s="44"/>
    </row>
    <row r="715" spans="1:26" ht="12.75" customHeight="1">
      <c r="A715" s="44"/>
      <c r="B715" s="44"/>
      <c r="C715" s="44"/>
      <c r="D715" s="44"/>
      <c r="E715" s="44"/>
      <c r="F715" s="44"/>
      <c r="G715" s="44"/>
      <c r="H715" s="44"/>
      <c r="I715" s="44"/>
      <c r="J715" s="44"/>
      <c r="K715" s="44"/>
      <c r="L715" s="44"/>
      <c r="M715" s="44"/>
      <c r="N715" s="44"/>
      <c r="O715" s="44"/>
      <c r="P715" s="44"/>
      <c r="Q715" s="44"/>
      <c r="R715" s="44"/>
      <c r="S715" s="44"/>
      <c r="T715" s="44"/>
      <c r="U715" s="44"/>
      <c r="V715" s="44"/>
      <c r="W715" s="44"/>
      <c r="X715" s="44"/>
      <c r="Y715" s="44"/>
      <c r="Z715" s="44"/>
    </row>
    <row r="716" spans="1:26" ht="12.75" customHeight="1">
      <c r="A716" s="44"/>
      <c r="B716" s="44"/>
      <c r="C716" s="44"/>
      <c r="D716" s="44"/>
      <c r="E716" s="44"/>
      <c r="F716" s="44"/>
      <c r="G716" s="44"/>
      <c r="H716" s="44"/>
      <c r="I716" s="44"/>
      <c r="J716" s="44"/>
      <c r="K716" s="44"/>
      <c r="L716" s="44"/>
      <c r="M716" s="44"/>
      <c r="N716" s="44"/>
      <c r="O716" s="44"/>
      <c r="P716" s="44"/>
      <c r="Q716" s="44"/>
      <c r="R716" s="44"/>
      <c r="S716" s="44"/>
      <c r="T716" s="44"/>
      <c r="U716" s="44"/>
      <c r="V716" s="44"/>
      <c r="W716" s="44"/>
      <c r="X716" s="44"/>
      <c r="Y716" s="44"/>
      <c r="Z716" s="44"/>
    </row>
    <row r="717" spans="1:26" ht="12.75" customHeight="1">
      <c r="A717" s="44"/>
      <c r="B717" s="44"/>
      <c r="C717" s="44"/>
      <c r="D717" s="44"/>
      <c r="E717" s="44"/>
      <c r="F717" s="44"/>
      <c r="G717" s="44"/>
      <c r="H717" s="44"/>
      <c r="I717" s="44"/>
      <c r="J717" s="44"/>
      <c r="K717" s="44"/>
      <c r="L717" s="44"/>
      <c r="M717" s="44"/>
      <c r="N717" s="44"/>
      <c r="O717" s="44"/>
      <c r="P717" s="44"/>
      <c r="Q717" s="44"/>
      <c r="R717" s="44"/>
      <c r="S717" s="44"/>
      <c r="T717" s="44"/>
      <c r="U717" s="44"/>
      <c r="V717" s="44"/>
      <c r="W717" s="44"/>
      <c r="X717" s="44"/>
      <c r="Y717" s="44"/>
      <c r="Z717" s="44"/>
    </row>
    <row r="718" spans="1:26" ht="12.75" customHeight="1">
      <c r="A718" s="44"/>
      <c r="B718" s="44"/>
      <c r="C718" s="44"/>
      <c r="D718" s="44"/>
      <c r="E718" s="44"/>
      <c r="F718" s="44"/>
      <c r="G718" s="44"/>
      <c r="H718" s="44"/>
      <c r="I718" s="44"/>
      <c r="J718" s="44"/>
      <c r="K718" s="44"/>
      <c r="L718" s="44"/>
      <c r="M718" s="44"/>
      <c r="N718" s="44"/>
      <c r="O718" s="44"/>
      <c r="P718" s="44"/>
      <c r="Q718" s="44"/>
      <c r="R718" s="44"/>
      <c r="S718" s="44"/>
      <c r="T718" s="44"/>
      <c r="U718" s="44"/>
      <c r="V718" s="44"/>
      <c r="W718" s="44"/>
      <c r="X718" s="44"/>
      <c r="Y718" s="44"/>
      <c r="Z718" s="44"/>
    </row>
    <row r="719" spans="1:26" ht="12.75" customHeight="1">
      <c r="A719" s="44"/>
      <c r="B719" s="44"/>
      <c r="C719" s="44"/>
      <c r="D719" s="44"/>
      <c r="E719" s="44"/>
      <c r="F719" s="44"/>
      <c r="G719" s="44"/>
      <c r="H719" s="44"/>
      <c r="I719" s="44"/>
      <c r="J719" s="44"/>
      <c r="K719" s="44"/>
      <c r="L719" s="44"/>
      <c r="M719" s="44"/>
      <c r="N719" s="44"/>
      <c r="O719" s="44"/>
      <c r="P719" s="44"/>
      <c r="Q719" s="44"/>
      <c r="R719" s="44"/>
      <c r="S719" s="44"/>
      <c r="T719" s="44"/>
      <c r="U719" s="44"/>
      <c r="V719" s="44"/>
      <c r="W719" s="44"/>
      <c r="X719" s="44"/>
      <c r="Y719" s="44"/>
      <c r="Z719" s="44"/>
    </row>
    <row r="720" spans="1:26" ht="12.75" customHeight="1">
      <c r="A720" s="44"/>
      <c r="B720" s="44"/>
      <c r="C720" s="44"/>
      <c r="D720" s="44"/>
      <c r="E720" s="44"/>
      <c r="F720" s="44"/>
      <c r="G720" s="44"/>
      <c r="H720" s="44"/>
      <c r="I720" s="44"/>
      <c r="J720" s="44"/>
      <c r="K720" s="44"/>
      <c r="L720" s="44"/>
      <c r="M720" s="44"/>
      <c r="N720" s="44"/>
      <c r="O720" s="44"/>
      <c r="P720" s="44"/>
      <c r="Q720" s="44"/>
      <c r="R720" s="44"/>
      <c r="S720" s="44"/>
      <c r="T720" s="44"/>
      <c r="U720" s="44"/>
      <c r="V720" s="44"/>
      <c r="W720" s="44"/>
      <c r="X720" s="44"/>
      <c r="Y720" s="44"/>
      <c r="Z720" s="44"/>
    </row>
    <row r="721" spans="1:26" ht="12.75" customHeight="1">
      <c r="A721" s="44"/>
      <c r="B721" s="44"/>
      <c r="C721" s="44"/>
      <c r="D721" s="44"/>
      <c r="E721" s="44"/>
      <c r="F721" s="44"/>
      <c r="G721" s="44"/>
      <c r="H721" s="44"/>
      <c r="I721" s="44"/>
      <c r="J721" s="44"/>
      <c r="K721" s="44"/>
      <c r="L721" s="44"/>
      <c r="M721" s="44"/>
      <c r="N721" s="44"/>
      <c r="O721" s="44"/>
      <c r="P721" s="44"/>
      <c r="Q721" s="44"/>
      <c r="R721" s="44"/>
      <c r="S721" s="44"/>
      <c r="T721" s="44"/>
      <c r="U721" s="44"/>
      <c r="V721" s="44"/>
      <c r="W721" s="44"/>
      <c r="X721" s="44"/>
      <c r="Y721" s="44"/>
      <c r="Z721" s="44"/>
    </row>
    <row r="722" spans="1:26" ht="12.75" customHeight="1">
      <c r="A722" s="44"/>
      <c r="B722" s="44"/>
      <c r="C722" s="44"/>
      <c r="D722" s="44"/>
      <c r="E722" s="44"/>
      <c r="F722" s="44"/>
      <c r="G722" s="44"/>
      <c r="H722" s="44"/>
      <c r="I722" s="44"/>
      <c r="J722" s="44"/>
      <c r="K722" s="44"/>
      <c r="L722" s="44"/>
      <c r="M722" s="44"/>
      <c r="N722" s="44"/>
      <c r="O722" s="44"/>
      <c r="P722" s="44"/>
      <c r="Q722" s="44"/>
      <c r="R722" s="44"/>
      <c r="S722" s="44"/>
      <c r="T722" s="44"/>
      <c r="U722" s="44"/>
      <c r="V722" s="44"/>
      <c r="W722" s="44"/>
      <c r="X722" s="44"/>
      <c r="Y722" s="44"/>
      <c r="Z722" s="44"/>
    </row>
    <row r="723" spans="1:26" ht="12.75" customHeight="1">
      <c r="A723" s="44"/>
      <c r="B723" s="44"/>
      <c r="C723" s="44"/>
      <c r="D723" s="44"/>
      <c r="E723" s="44"/>
      <c r="F723" s="44"/>
      <c r="G723" s="44"/>
      <c r="H723" s="44"/>
      <c r="I723" s="44"/>
      <c r="J723" s="44"/>
      <c r="K723" s="44"/>
      <c r="L723" s="44"/>
      <c r="M723" s="44"/>
      <c r="N723" s="44"/>
      <c r="O723" s="44"/>
      <c r="P723" s="44"/>
      <c r="Q723" s="44"/>
      <c r="R723" s="44"/>
      <c r="S723" s="44"/>
      <c r="T723" s="44"/>
      <c r="U723" s="44"/>
      <c r="V723" s="44"/>
      <c r="W723" s="44"/>
      <c r="X723" s="44"/>
      <c r="Y723" s="44"/>
      <c r="Z723" s="44"/>
    </row>
    <row r="724" spans="1:26" ht="12.75" customHeight="1">
      <c r="A724" s="44"/>
      <c r="B724" s="44"/>
      <c r="C724" s="44"/>
      <c r="D724" s="44"/>
      <c r="E724" s="44"/>
      <c r="F724" s="44"/>
      <c r="G724" s="44"/>
      <c r="H724" s="44"/>
      <c r="I724" s="44"/>
      <c r="J724" s="44"/>
      <c r="K724" s="44"/>
      <c r="L724" s="44"/>
      <c r="M724" s="44"/>
      <c r="N724" s="44"/>
      <c r="O724" s="44"/>
      <c r="P724" s="44"/>
      <c r="Q724" s="44"/>
      <c r="R724" s="44"/>
      <c r="S724" s="44"/>
      <c r="T724" s="44"/>
      <c r="U724" s="44"/>
      <c r="V724" s="44"/>
      <c r="W724" s="44"/>
      <c r="X724" s="44"/>
      <c r="Y724" s="44"/>
      <c r="Z724" s="44"/>
    </row>
    <row r="725" spans="1:26" ht="12.75" customHeight="1">
      <c r="A725" s="44"/>
      <c r="B725" s="44"/>
      <c r="C725" s="44"/>
      <c r="D725" s="44"/>
      <c r="E725" s="44"/>
      <c r="F725" s="44"/>
      <c r="G725" s="44"/>
      <c r="H725" s="44"/>
      <c r="I725" s="44"/>
      <c r="J725" s="44"/>
      <c r="K725" s="44"/>
      <c r="L725" s="44"/>
      <c r="M725" s="44"/>
      <c r="N725" s="44"/>
      <c r="O725" s="44"/>
      <c r="P725" s="44"/>
      <c r="Q725" s="44"/>
      <c r="R725" s="44"/>
      <c r="S725" s="44"/>
      <c r="T725" s="44"/>
      <c r="U725" s="44"/>
      <c r="V725" s="44"/>
      <c r="W725" s="44"/>
      <c r="X725" s="44"/>
      <c r="Y725" s="44"/>
      <c r="Z725" s="44"/>
    </row>
    <row r="726" spans="1:26" ht="12.75" customHeight="1">
      <c r="A726" s="44"/>
      <c r="B726" s="44"/>
      <c r="C726" s="44"/>
      <c r="D726" s="44"/>
      <c r="E726" s="44"/>
      <c r="F726" s="44"/>
      <c r="G726" s="44"/>
      <c r="H726" s="44"/>
      <c r="I726" s="44"/>
      <c r="J726" s="44"/>
      <c r="K726" s="44"/>
      <c r="L726" s="44"/>
      <c r="M726" s="44"/>
      <c r="N726" s="44"/>
      <c r="O726" s="44"/>
      <c r="P726" s="44"/>
      <c r="Q726" s="44"/>
      <c r="R726" s="44"/>
      <c r="S726" s="44"/>
      <c r="T726" s="44"/>
      <c r="U726" s="44"/>
      <c r="V726" s="44"/>
      <c r="W726" s="44"/>
      <c r="X726" s="44"/>
      <c r="Y726" s="44"/>
      <c r="Z726" s="44"/>
    </row>
    <row r="727" spans="1:26" ht="12.75" customHeight="1">
      <c r="A727" s="44"/>
      <c r="B727" s="44"/>
      <c r="C727" s="44"/>
      <c r="D727" s="44"/>
      <c r="E727" s="44"/>
      <c r="F727" s="44"/>
      <c r="G727" s="44"/>
      <c r="H727" s="44"/>
      <c r="I727" s="44"/>
      <c r="J727" s="44"/>
      <c r="K727" s="44"/>
      <c r="L727" s="44"/>
      <c r="M727" s="44"/>
      <c r="N727" s="44"/>
      <c r="O727" s="44"/>
      <c r="P727" s="44"/>
      <c r="Q727" s="44"/>
      <c r="R727" s="44"/>
      <c r="S727" s="44"/>
      <c r="T727" s="44"/>
      <c r="U727" s="44"/>
      <c r="V727" s="44"/>
      <c r="W727" s="44"/>
      <c r="X727" s="44"/>
      <c r="Y727" s="44"/>
      <c r="Z727" s="44"/>
    </row>
    <row r="728" spans="1:26" ht="12.75" customHeight="1">
      <c r="A728" s="44"/>
      <c r="B728" s="44"/>
      <c r="C728" s="44"/>
      <c r="D728" s="44"/>
      <c r="E728" s="44"/>
      <c r="F728" s="44"/>
      <c r="G728" s="44"/>
      <c r="H728" s="44"/>
      <c r="I728" s="44"/>
      <c r="J728" s="44"/>
      <c r="K728" s="44"/>
      <c r="L728" s="44"/>
      <c r="M728" s="44"/>
      <c r="N728" s="44"/>
      <c r="O728" s="44"/>
      <c r="P728" s="44"/>
      <c r="Q728" s="44"/>
      <c r="R728" s="44"/>
      <c r="S728" s="44"/>
      <c r="T728" s="44"/>
      <c r="U728" s="44"/>
      <c r="V728" s="44"/>
      <c r="W728" s="44"/>
      <c r="X728" s="44"/>
      <c r="Y728" s="44"/>
      <c r="Z728" s="44"/>
    </row>
    <row r="729" spans="1:26" ht="12.75" customHeight="1">
      <c r="A729" s="44"/>
      <c r="B729" s="44"/>
      <c r="C729" s="44"/>
      <c r="D729" s="44"/>
      <c r="E729" s="44"/>
      <c r="F729" s="44"/>
      <c r="G729" s="44"/>
      <c r="H729" s="44"/>
      <c r="I729" s="44"/>
      <c r="J729" s="44"/>
      <c r="K729" s="44"/>
      <c r="L729" s="44"/>
      <c r="M729" s="44"/>
      <c r="N729" s="44"/>
      <c r="O729" s="44"/>
      <c r="P729" s="44"/>
      <c r="Q729" s="44"/>
      <c r="R729" s="44"/>
      <c r="S729" s="44"/>
      <c r="T729" s="44"/>
      <c r="U729" s="44"/>
      <c r="V729" s="44"/>
      <c r="W729" s="44"/>
      <c r="X729" s="44"/>
      <c r="Y729" s="44"/>
      <c r="Z729" s="44"/>
    </row>
    <row r="730" spans="1:26" ht="12.75" customHeight="1">
      <c r="A730" s="44"/>
      <c r="B730" s="44"/>
      <c r="C730" s="44"/>
      <c r="D730" s="44"/>
      <c r="E730" s="44"/>
      <c r="F730" s="44"/>
      <c r="G730" s="44"/>
      <c r="H730" s="44"/>
      <c r="I730" s="44"/>
      <c r="J730" s="44"/>
      <c r="K730" s="44"/>
      <c r="L730" s="44"/>
      <c r="M730" s="44"/>
      <c r="N730" s="44"/>
      <c r="O730" s="44"/>
      <c r="P730" s="44"/>
      <c r="Q730" s="44"/>
      <c r="R730" s="44"/>
      <c r="S730" s="44"/>
      <c r="T730" s="44"/>
      <c r="U730" s="44"/>
      <c r="V730" s="44"/>
      <c r="W730" s="44"/>
      <c r="X730" s="44"/>
      <c r="Y730" s="44"/>
      <c r="Z730" s="44"/>
    </row>
    <row r="731" spans="1:26" ht="12.75" customHeight="1">
      <c r="A731" s="44"/>
      <c r="B731" s="44"/>
      <c r="C731" s="44"/>
      <c r="D731" s="44"/>
      <c r="E731" s="44"/>
      <c r="F731" s="44"/>
      <c r="G731" s="44"/>
      <c r="H731" s="44"/>
      <c r="I731" s="44"/>
      <c r="J731" s="44"/>
      <c r="K731" s="44"/>
      <c r="L731" s="44"/>
      <c r="M731" s="44"/>
      <c r="N731" s="44"/>
      <c r="O731" s="44"/>
      <c r="P731" s="44"/>
      <c r="Q731" s="44"/>
      <c r="R731" s="44"/>
      <c r="S731" s="44"/>
      <c r="T731" s="44"/>
      <c r="U731" s="44"/>
      <c r="V731" s="44"/>
      <c r="W731" s="44"/>
      <c r="X731" s="44"/>
      <c r="Y731" s="44"/>
      <c r="Z731" s="44"/>
    </row>
    <row r="732" spans="1:26" ht="12.75" customHeight="1">
      <c r="A732" s="44"/>
      <c r="B732" s="44"/>
      <c r="C732" s="44"/>
      <c r="D732" s="44"/>
      <c r="E732" s="44"/>
      <c r="F732" s="44"/>
      <c r="G732" s="44"/>
      <c r="H732" s="44"/>
      <c r="I732" s="44"/>
      <c r="J732" s="44"/>
      <c r="K732" s="44"/>
      <c r="L732" s="44"/>
      <c r="M732" s="44"/>
      <c r="N732" s="44"/>
      <c r="O732" s="44"/>
      <c r="P732" s="44"/>
      <c r="Q732" s="44"/>
      <c r="R732" s="44"/>
      <c r="S732" s="44"/>
      <c r="T732" s="44"/>
      <c r="U732" s="44"/>
      <c r="V732" s="44"/>
      <c r="W732" s="44"/>
      <c r="X732" s="44"/>
      <c r="Y732" s="44"/>
      <c r="Z732" s="44"/>
    </row>
    <row r="733" spans="1:26" ht="12.75" customHeight="1">
      <c r="A733" s="44"/>
      <c r="B733" s="44"/>
      <c r="C733" s="44"/>
      <c r="D733" s="44"/>
      <c r="E733" s="44"/>
      <c r="F733" s="44"/>
      <c r="G733" s="44"/>
      <c r="H733" s="44"/>
      <c r="I733" s="44"/>
      <c r="J733" s="44"/>
      <c r="K733" s="44"/>
      <c r="L733" s="44"/>
      <c r="M733" s="44"/>
      <c r="N733" s="44"/>
      <c r="O733" s="44"/>
      <c r="P733" s="44"/>
      <c r="Q733" s="44"/>
      <c r="R733" s="44"/>
      <c r="S733" s="44"/>
      <c r="T733" s="44"/>
      <c r="U733" s="44"/>
      <c r="V733" s="44"/>
      <c r="W733" s="44"/>
      <c r="X733" s="44"/>
      <c r="Y733" s="44"/>
      <c r="Z733" s="44"/>
    </row>
    <row r="734" spans="1:26" ht="12.75" customHeight="1">
      <c r="A734" s="44"/>
      <c r="B734" s="44"/>
      <c r="C734" s="44"/>
      <c r="D734" s="44"/>
      <c r="E734" s="44"/>
      <c r="F734" s="44"/>
      <c r="G734" s="44"/>
      <c r="H734" s="44"/>
      <c r="I734" s="44"/>
      <c r="J734" s="44"/>
      <c r="K734" s="44"/>
      <c r="L734" s="44"/>
      <c r="M734" s="44"/>
      <c r="N734" s="44"/>
      <c r="O734" s="44"/>
      <c r="P734" s="44"/>
      <c r="Q734" s="44"/>
      <c r="R734" s="44"/>
      <c r="S734" s="44"/>
      <c r="T734" s="44"/>
      <c r="U734" s="44"/>
      <c r="V734" s="44"/>
      <c r="W734" s="44"/>
      <c r="X734" s="44"/>
      <c r="Y734" s="44"/>
      <c r="Z734" s="44"/>
    </row>
    <row r="735" spans="1:26" ht="12.75" customHeight="1">
      <c r="A735" s="44"/>
      <c r="B735" s="44"/>
      <c r="C735" s="44"/>
      <c r="D735" s="44"/>
      <c r="E735" s="44"/>
      <c r="F735" s="44"/>
      <c r="G735" s="44"/>
      <c r="H735" s="44"/>
      <c r="I735" s="44"/>
      <c r="J735" s="44"/>
      <c r="K735" s="44"/>
      <c r="L735" s="44"/>
      <c r="M735" s="44"/>
      <c r="N735" s="44"/>
      <c r="O735" s="44"/>
      <c r="P735" s="44"/>
      <c r="Q735" s="44"/>
      <c r="R735" s="44"/>
      <c r="S735" s="44"/>
      <c r="T735" s="44"/>
      <c r="U735" s="44"/>
      <c r="V735" s="44"/>
      <c r="W735" s="44"/>
      <c r="X735" s="44"/>
      <c r="Y735" s="44"/>
      <c r="Z735" s="44"/>
    </row>
    <row r="736" spans="1:26" ht="12.75" customHeight="1">
      <c r="A736" s="44"/>
      <c r="B736" s="44"/>
      <c r="C736" s="44"/>
      <c r="D736" s="44"/>
      <c r="E736" s="44"/>
      <c r="F736" s="44"/>
      <c r="G736" s="44"/>
      <c r="H736" s="44"/>
      <c r="I736" s="44"/>
      <c r="J736" s="44"/>
      <c r="K736" s="44"/>
      <c r="L736" s="44"/>
      <c r="M736" s="44"/>
      <c r="N736" s="44"/>
      <c r="O736" s="44"/>
      <c r="P736" s="44"/>
      <c r="Q736" s="44"/>
      <c r="R736" s="44"/>
      <c r="S736" s="44"/>
      <c r="T736" s="44"/>
      <c r="U736" s="44"/>
      <c r="V736" s="44"/>
      <c r="W736" s="44"/>
      <c r="X736" s="44"/>
      <c r="Y736" s="44"/>
      <c r="Z736" s="44"/>
    </row>
    <row r="737" spans="1:26" ht="12.75" customHeight="1">
      <c r="A737" s="44"/>
      <c r="B737" s="44"/>
      <c r="C737" s="44"/>
      <c r="D737" s="44"/>
      <c r="E737" s="44"/>
      <c r="F737" s="44"/>
      <c r="G737" s="44"/>
      <c r="H737" s="44"/>
      <c r="I737" s="44"/>
      <c r="J737" s="44"/>
      <c r="K737" s="44"/>
      <c r="L737" s="44"/>
      <c r="M737" s="44"/>
      <c r="N737" s="44"/>
      <c r="O737" s="44"/>
      <c r="P737" s="44"/>
      <c r="Q737" s="44"/>
      <c r="R737" s="44"/>
      <c r="S737" s="44"/>
      <c r="T737" s="44"/>
      <c r="U737" s="44"/>
      <c r="V737" s="44"/>
      <c r="W737" s="44"/>
      <c r="X737" s="44"/>
      <c r="Y737" s="44"/>
      <c r="Z737" s="44"/>
    </row>
    <row r="738" spans="1:26" ht="12.75" customHeight="1">
      <c r="A738" s="44"/>
      <c r="B738" s="44"/>
      <c r="C738" s="44"/>
      <c r="D738" s="44"/>
      <c r="E738" s="44"/>
      <c r="F738" s="44"/>
      <c r="G738" s="44"/>
      <c r="H738" s="44"/>
      <c r="I738" s="44"/>
      <c r="J738" s="44"/>
      <c r="K738" s="44"/>
      <c r="L738" s="44"/>
      <c r="M738" s="44"/>
      <c r="N738" s="44"/>
      <c r="O738" s="44"/>
      <c r="P738" s="44"/>
      <c r="Q738" s="44"/>
      <c r="R738" s="44"/>
      <c r="S738" s="44"/>
      <c r="T738" s="44"/>
      <c r="U738" s="44"/>
      <c r="V738" s="44"/>
      <c r="W738" s="44"/>
      <c r="X738" s="44"/>
      <c r="Y738" s="44"/>
      <c r="Z738" s="44"/>
    </row>
    <row r="739" spans="1:26" ht="12.75" customHeight="1">
      <c r="A739" s="44"/>
      <c r="B739" s="44"/>
      <c r="C739" s="44"/>
      <c r="D739" s="44"/>
      <c r="E739" s="44"/>
      <c r="F739" s="44"/>
      <c r="G739" s="44"/>
      <c r="H739" s="44"/>
      <c r="I739" s="44"/>
      <c r="J739" s="44"/>
      <c r="K739" s="44"/>
      <c r="L739" s="44"/>
      <c r="M739" s="44"/>
      <c r="N739" s="44"/>
      <c r="O739" s="44"/>
      <c r="P739" s="44"/>
      <c r="Q739" s="44"/>
      <c r="R739" s="44"/>
      <c r="S739" s="44"/>
      <c r="T739" s="44"/>
      <c r="U739" s="44"/>
      <c r="V739" s="44"/>
      <c r="W739" s="44"/>
      <c r="X739" s="44"/>
      <c r="Y739" s="44"/>
      <c r="Z739" s="44"/>
    </row>
    <row r="740" spans="1:26" ht="12.75" customHeight="1">
      <c r="A740" s="44"/>
      <c r="B740" s="44"/>
      <c r="C740" s="44"/>
      <c r="D740" s="44"/>
      <c r="E740" s="44"/>
      <c r="F740" s="44"/>
      <c r="G740" s="44"/>
      <c r="H740" s="44"/>
      <c r="I740" s="44"/>
      <c r="J740" s="44"/>
      <c r="K740" s="44"/>
      <c r="L740" s="44"/>
      <c r="M740" s="44"/>
      <c r="N740" s="44"/>
      <c r="O740" s="44"/>
      <c r="P740" s="44"/>
      <c r="Q740" s="44"/>
      <c r="R740" s="44"/>
      <c r="S740" s="44"/>
      <c r="T740" s="44"/>
      <c r="U740" s="44"/>
      <c r="V740" s="44"/>
      <c r="W740" s="44"/>
      <c r="X740" s="44"/>
      <c r="Y740" s="44"/>
      <c r="Z740" s="44"/>
    </row>
    <row r="741" spans="1:26" ht="12.75" customHeight="1">
      <c r="A741" s="44"/>
      <c r="B741" s="44"/>
      <c r="C741" s="44"/>
      <c r="D741" s="44"/>
      <c r="E741" s="44"/>
      <c r="F741" s="44"/>
      <c r="G741" s="44"/>
      <c r="H741" s="44"/>
      <c r="I741" s="44"/>
      <c r="J741" s="44"/>
      <c r="K741" s="44"/>
      <c r="L741" s="44"/>
      <c r="M741" s="44"/>
      <c r="N741" s="44"/>
      <c r="O741" s="44"/>
      <c r="P741" s="44"/>
      <c r="Q741" s="44"/>
      <c r="R741" s="44"/>
      <c r="S741" s="44"/>
      <c r="T741" s="44"/>
      <c r="U741" s="44"/>
      <c r="V741" s="44"/>
      <c r="W741" s="44"/>
      <c r="X741" s="44"/>
      <c r="Y741" s="44"/>
      <c r="Z741" s="44"/>
    </row>
    <row r="742" spans="1:26" ht="12.75" customHeight="1">
      <c r="A742" s="44"/>
      <c r="B742" s="44"/>
      <c r="C742" s="44"/>
      <c r="D742" s="44"/>
      <c r="E742" s="44"/>
      <c r="F742" s="44"/>
      <c r="G742" s="44"/>
      <c r="H742" s="44"/>
      <c r="I742" s="44"/>
      <c r="J742" s="44"/>
      <c r="K742" s="44"/>
      <c r="L742" s="44"/>
      <c r="M742" s="44"/>
      <c r="N742" s="44"/>
      <c r="O742" s="44"/>
      <c r="P742" s="44"/>
      <c r="Q742" s="44"/>
      <c r="R742" s="44"/>
      <c r="S742" s="44"/>
      <c r="T742" s="44"/>
      <c r="U742" s="44"/>
      <c r="V742" s="44"/>
      <c r="W742" s="44"/>
      <c r="X742" s="44"/>
      <c r="Y742" s="44"/>
      <c r="Z742" s="44"/>
    </row>
    <row r="743" spans="1:26" ht="12.75" customHeight="1">
      <c r="A743" s="44"/>
      <c r="B743" s="44"/>
      <c r="C743" s="44"/>
      <c r="D743" s="44"/>
      <c r="E743" s="44"/>
      <c r="F743" s="44"/>
      <c r="G743" s="44"/>
      <c r="H743" s="44"/>
      <c r="I743" s="44"/>
      <c r="J743" s="44"/>
      <c r="K743" s="44"/>
      <c r="L743" s="44"/>
      <c r="M743" s="44"/>
      <c r="N743" s="44"/>
      <c r="O743" s="44"/>
      <c r="P743" s="44"/>
      <c r="Q743" s="44"/>
      <c r="R743" s="44"/>
      <c r="S743" s="44"/>
      <c r="T743" s="44"/>
      <c r="U743" s="44"/>
      <c r="V743" s="44"/>
      <c r="W743" s="44"/>
      <c r="X743" s="44"/>
      <c r="Y743" s="44"/>
      <c r="Z743" s="44"/>
    </row>
    <row r="744" spans="1:26" ht="12.75" customHeight="1">
      <c r="A744" s="44"/>
      <c r="B744" s="44"/>
      <c r="C744" s="44"/>
      <c r="D744" s="44"/>
      <c r="E744" s="44"/>
      <c r="F744" s="44"/>
      <c r="G744" s="44"/>
      <c r="H744" s="44"/>
      <c r="I744" s="44"/>
      <c r="J744" s="44"/>
      <c r="K744" s="44"/>
      <c r="L744" s="44"/>
      <c r="M744" s="44"/>
      <c r="N744" s="44"/>
      <c r="O744" s="44"/>
      <c r="P744" s="44"/>
      <c r="Q744" s="44"/>
      <c r="R744" s="44"/>
      <c r="S744" s="44"/>
      <c r="T744" s="44"/>
      <c r="U744" s="44"/>
      <c r="V744" s="44"/>
      <c r="W744" s="44"/>
      <c r="X744" s="44"/>
      <c r="Y744" s="44"/>
      <c r="Z744" s="44"/>
    </row>
    <row r="745" spans="1:26" ht="12.75" customHeight="1">
      <c r="A745" s="44"/>
      <c r="B745" s="44"/>
      <c r="C745" s="44"/>
      <c r="D745" s="44"/>
      <c r="E745" s="44"/>
      <c r="F745" s="44"/>
      <c r="G745" s="44"/>
      <c r="H745" s="44"/>
      <c r="I745" s="44"/>
      <c r="J745" s="44"/>
      <c r="K745" s="44"/>
      <c r="L745" s="44"/>
      <c r="M745" s="44"/>
      <c r="N745" s="44"/>
      <c r="O745" s="44"/>
      <c r="P745" s="44"/>
      <c r="Q745" s="44"/>
      <c r="R745" s="44"/>
      <c r="S745" s="44"/>
      <c r="T745" s="44"/>
      <c r="U745" s="44"/>
      <c r="V745" s="44"/>
      <c r="W745" s="44"/>
      <c r="X745" s="44"/>
      <c r="Y745" s="44"/>
      <c r="Z745" s="44"/>
    </row>
    <row r="746" spans="1:26" ht="12.75" customHeight="1">
      <c r="A746" s="44"/>
      <c r="B746" s="44"/>
      <c r="C746" s="44"/>
      <c r="D746" s="44"/>
      <c r="E746" s="44"/>
      <c r="F746" s="44"/>
      <c r="G746" s="44"/>
      <c r="H746" s="44"/>
      <c r="I746" s="44"/>
      <c r="J746" s="44"/>
      <c r="K746" s="44"/>
      <c r="L746" s="44"/>
      <c r="M746" s="44"/>
      <c r="N746" s="44"/>
      <c r="O746" s="44"/>
      <c r="P746" s="44"/>
      <c r="Q746" s="44"/>
      <c r="R746" s="44"/>
      <c r="S746" s="44"/>
      <c r="T746" s="44"/>
      <c r="U746" s="44"/>
      <c r="V746" s="44"/>
      <c r="W746" s="44"/>
      <c r="X746" s="44"/>
      <c r="Y746" s="44"/>
      <c r="Z746" s="44"/>
    </row>
    <row r="747" spans="1:26" ht="12.75" customHeight="1">
      <c r="A747" s="44"/>
      <c r="B747" s="44"/>
      <c r="C747" s="44"/>
      <c r="D747" s="44"/>
      <c r="E747" s="44"/>
      <c r="F747" s="44"/>
      <c r="G747" s="44"/>
      <c r="H747" s="44"/>
      <c r="I747" s="44"/>
      <c r="J747" s="44"/>
      <c r="K747" s="44"/>
      <c r="L747" s="44"/>
      <c r="M747" s="44"/>
      <c r="N747" s="44"/>
      <c r="O747" s="44"/>
      <c r="P747" s="44"/>
      <c r="Q747" s="44"/>
      <c r="R747" s="44"/>
      <c r="S747" s="44"/>
      <c r="T747" s="44"/>
      <c r="U747" s="44"/>
      <c r="V747" s="44"/>
      <c r="W747" s="44"/>
      <c r="X747" s="44"/>
      <c r="Y747" s="44"/>
      <c r="Z747" s="44"/>
    </row>
    <row r="748" spans="1:26" ht="12.75" customHeight="1">
      <c r="A748" s="44"/>
      <c r="B748" s="44"/>
      <c r="C748" s="44"/>
      <c r="D748" s="44"/>
      <c r="E748" s="44"/>
      <c r="F748" s="44"/>
      <c r="G748" s="44"/>
      <c r="H748" s="44"/>
      <c r="I748" s="44"/>
      <c r="J748" s="44"/>
      <c r="K748" s="44"/>
      <c r="L748" s="44"/>
      <c r="M748" s="44"/>
      <c r="N748" s="44"/>
      <c r="O748" s="44"/>
      <c r="P748" s="44"/>
      <c r="Q748" s="44"/>
      <c r="R748" s="44"/>
      <c r="S748" s="44"/>
      <c r="T748" s="44"/>
      <c r="U748" s="44"/>
      <c r="V748" s="44"/>
      <c r="W748" s="44"/>
      <c r="X748" s="44"/>
      <c r="Y748" s="44"/>
      <c r="Z748" s="44"/>
    </row>
    <row r="749" spans="1:26" ht="12.75" customHeight="1">
      <c r="A749" s="44"/>
      <c r="B749" s="44"/>
      <c r="C749" s="44"/>
      <c r="D749" s="44"/>
      <c r="E749" s="44"/>
      <c r="F749" s="44"/>
      <c r="G749" s="44"/>
      <c r="H749" s="44"/>
      <c r="I749" s="44"/>
      <c r="J749" s="44"/>
      <c r="K749" s="44"/>
      <c r="L749" s="44"/>
      <c r="M749" s="44"/>
      <c r="N749" s="44"/>
      <c r="O749" s="44"/>
      <c r="P749" s="44"/>
      <c r="Q749" s="44"/>
      <c r="R749" s="44"/>
      <c r="S749" s="44"/>
      <c r="T749" s="44"/>
      <c r="U749" s="44"/>
      <c r="V749" s="44"/>
      <c r="W749" s="44"/>
      <c r="X749" s="44"/>
      <c r="Y749" s="44"/>
      <c r="Z749" s="44"/>
    </row>
    <row r="750" spans="1:26" ht="12.75" customHeight="1">
      <c r="A750" s="44"/>
      <c r="B750" s="44"/>
      <c r="C750" s="44"/>
      <c r="D750" s="44"/>
      <c r="E750" s="44"/>
      <c r="F750" s="44"/>
      <c r="G750" s="44"/>
      <c r="H750" s="44"/>
      <c r="I750" s="44"/>
      <c r="J750" s="44"/>
      <c r="K750" s="44"/>
      <c r="L750" s="44"/>
      <c r="M750" s="44"/>
      <c r="N750" s="44"/>
      <c r="O750" s="44"/>
      <c r="P750" s="44"/>
      <c r="Q750" s="44"/>
      <c r="R750" s="44"/>
      <c r="S750" s="44"/>
      <c r="T750" s="44"/>
      <c r="U750" s="44"/>
      <c r="V750" s="44"/>
      <c r="W750" s="44"/>
      <c r="X750" s="44"/>
      <c r="Y750" s="44"/>
      <c r="Z750" s="44"/>
    </row>
    <row r="751" spans="1:26" ht="12.75" customHeight="1">
      <c r="A751" s="44"/>
      <c r="B751" s="44"/>
      <c r="C751" s="44"/>
      <c r="D751" s="44"/>
      <c r="E751" s="44"/>
      <c r="F751" s="44"/>
      <c r="G751" s="44"/>
      <c r="H751" s="44"/>
      <c r="I751" s="44"/>
      <c r="J751" s="44"/>
      <c r="K751" s="44"/>
      <c r="L751" s="44"/>
      <c r="M751" s="44"/>
      <c r="N751" s="44"/>
      <c r="O751" s="44"/>
      <c r="P751" s="44"/>
      <c r="Q751" s="44"/>
      <c r="R751" s="44"/>
      <c r="S751" s="44"/>
      <c r="T751" s="44"/>
      <c r="U751" s="44"/>
      <c r="V751" s="44"/>
      <c r="W751" s="44"/>
      <c r="X751" s="44"/>
      <c r="Y751" s="44"/>
      <c r="Z751" s="44"/>
    </row>
    <row r="752" spans="1:26" ht="12.75" customHeight="1">
      <c r="A752" s="44"/>
      <c r="B752" s="44"/>
      <c r="C752" s="44"/>
      <c r="D752" s="44"/>
      <c r="E752" s="44"/>
      <c r="F752" s="44"/>
      <c r="G752" s="44"/>
      <c r="H752" s="44"/>
      <c r="I752" s="44"/>
      <c r="J752" s="44"/>
      <c r="K752" s="44"/>
      <c r="L752" s="44"/>
      <c r="M752" s="44"/>
      <c r="N752" s="44"/>
      <c r="O752" s="44"/>
      <c r="P752" s="44"/>
      <c r="Q752" s="44"/>
      <c r="R752" s="44"/>
      <c r="S752" s="44"/>
      <c r="T752" s="44"/>
      <c r="U752" s="44"/>
      <c r="V752" s="44"/>
      <c r="W752" s="44"/>
      <c r="X752" s="44"/>
      <c r="Y752" s="44"/>
      <c r="Z752" s="44"/>
    </row>
    <row r="753" spans="1:26" ht="12.75" customHeight="1">
      <c r="A753" s="44"/>
      <c r="B753" s="44"/>
      <c r="C753" s="44"/>
      <c r="D753" s="44"/>
      <c r="E753" s="44"/>
      <c r="F753" s="44"/>
      <c r="G753" s="44"/>
      <c r="H753" s="44"/>
      <c r="I753" s="44"/>
      <c r="J753" s="44"/>
      <c r="K753" s="44"/>
      <c r="L753" s="44"/>
      <c r="M753" s="44"/>
      <c r="N753" s="44"/>
      <c r="O753" s="44"/>
      <c r="P753" s="44"/>
      <c r="Q753" s="44"/>
      <c r="R753" s="44"/>
      <c r="S753" s="44"/>
      <c r="T753" s="44"/>
      <c r="U753" s="44"/>
      <c r="V753" s="44"/>
      <c r="W753" s="44"/>
      <c r="X753" s="44"/>
      <c r="Y753" s="44"/>
      <c r="Z753" s="44"/>
    </row>
    <row r="754" spans="1:26" ht="12.75" customHeight="1">
      <c r="A754" s="44"/>
      <c r="B754" s="44"/>
      <c r="C754" s="44"/>
      <c r="D754" s="44"/>
      <c r="E754" s="44"/>
      <c r="F754" s="44"/>
      <c r="G754" s="44"/>
      <c r="H754" s="44"/>
      <c r="I754" s="44"/>
      <c r="J754" s="44"/>
      <c r="K754" s="44"/>
      <c r="L754" s="44"/>
      <c r="M754" s="44"/>
      <c r="N754" s="44"/>
      <c r="O754" s="44"/>
      <c r="P754" s="44"/>
      <c r="Q754" s="44"/>
      <c r="R754" s="44"/>
      <c r="S754" s="44"/>
      <c r="T754" s="44"/>
      <c r="U754" s="44"/>
      <c r="V754" s="44"/>
      <c r="W754" s="44"/>
      <c r="X754" s="44"/>
      <c r="Y754" s="44"/>
      <c r="Z754" s="44"/>
    </row>
    <row r="755" spans="1:26" ht="12.75" customHeight="1">
      <c r="A755" s="44"/>
      <c r="B755" s="44"/>
      <c r="C755" s="44"/>
      <c r="D755" s="44"/>
      <c r="E755" s="44"/>
      <c r="F755" s="44"/>
      <c r="G755" s="44"/>
      <c r="H755" s="44"/>
      <c r="I755" s="44"/>
      <c r="J755" s="44"/>
      <c r="K755" s="44"/>
      <c r="L755" s="44"/>
      <c r="M755" s="44"/>
      <c r="N755" s="44"/>
      <c r="O755" s="44"/>
      <c r="P755" s="44"/>
      <c r="Q755" s="44"/>
      <c r="R755" s="44"/>
      <c r="S755" s="44"/>
      <c r="T755" s="44"/>
      <c r="U755" s="44"/>
      <c r="V755" s="44"/>
      <c r="W755" s="44"/>
      <c r="X755" s="44"/>
      <c r="Y755" s="44"/>
      <c r="Z755" s="44"/>
    </row>
    <row r="756" spans="1:26" ht="12.75" customHeight="1">
      <c r="A756" s="44"/>
      <c r="B756" s="44"/>
      <c r="C756" s="44"/>
      <c r="D756" s="44"/>
      <c r="E756" s="44"/>
      <c r="F756" s="44"/>
      <c r="G756" s="44"/>
      <c r="H756" s="44"/>
      <c r="I756" s="44"/>
      <c r="J756" s="44"/>
      <c r="K756" s="44"/>
      <c r="L756" s="44"/>
      <c r="M756" s="44"/>
      <c r="N756" s="44"/>
      <c r="O756" s="44"/>
      <c r="P756" s="44"/>
      <c r="Q756" s="44"/>
      <c r="R756" s="44"/>
      <c r="S756" s="44"/>
      <c r="T756" s="44"/>
      <c r="U756" s="44"/>
      <c r="V756" s="44"/>
      <c r="W756" s="44"/>
      <c r="X756" s="44"/>
      <c r="Y756" s="44"/>
      <c r="Z756" s="44"/>
    </row>
    <row r="757" spans="1:26" ht="12.75" customHeight="1">
      <c r="A757" s="44"/>
      <c r="B757" s="44"/>
      <c r="C757" s="44"/>
      <c r="D757" s="44"/>
      <c r="E757" s="44"/>
      <c r="F757" s="44"/>
      <c r="G757" s="44"/>
      <c r="H757" s="44"/>
      <c r="I757" s="44"/>
      <c r="J757" s="44"/>
      <c r="K757" s="44"/>
      <c r="L757" s="44"/>
      <c r="M757" s="44"/>
      <c r="N757" s="44"/>
      <c r="O757" s="44"/>
      <c r="P757" s="44"/>
      <c r="Q757" s="44"/>
      <c r="R757" s="44"/>
      <c r="S757" s="44"/>
      <c r="T757" s="44"/>
      <c r="U757" s="44"/>
      <c r="V757" s="44"/>
      <c r="W757" s="44"/>
      <c r="X757" s="44"/>
      <c r="Y757" s="44"/>
      <c r="Z757" s="44"/>
    </row>
    <row r="758" spans="1:26" ht="12.75" customHeight="1">
      <c r="A758" s="44"/>
      <c r="B758" s="44"/>
      <c r="C758" s="44"/>
      <c r="D758" s="44"/>
      <c r="E758" s="44"/>
      <c r="F758" s="44"/>
      <c r="G758" s="44"/>
      <c r="H758" s="44"/>
      <c r="I758" s="44"/>
      <c r="J758" s="44"/>
      <c r="K758" s="44"/>
      <c r="L758" s="44"/>
      <c r="M758" s="44"/>
      <c r="N758" s="44"/>
      <c r="O758" s="44"/>
      <c r="P758" s="44"/>
      <c r="Q758" s="44"/>
      <c r="R758" s="44"/>
      <c r="S758" s="44"/>
      <c r="T758" s="44"/>
      <c r="U758" s="44"/>
      <c r="V758" s="44"/>
      <c r="W758" s="44"/>
      <c r="X758" s="44"/>
      <c r="Y758" s="44"/>
      <c r="Z758" s="44"/>
    </row>
    <row r="759" spans="1:26" ht="12.75" customHeight="1">
      <c r="A759" s="44"/>
      <c r="B759" s="44"/>
      <c r="C759" s="44"/>
      <c r="D759" s="44"/>
      <c r="E759" s="44"/>
      <c r="F759" s="44"/>
      <c r="G759" s="44"/>
      <c r="H759" s="44"/>
      <c r="I759" s="44"/>
      <c r="J759" s="44"/>
      <c r="K759" s="44"/>
      <c r="L759" s="44"/>
      <c r="M759" s="44"/>
      <c r="N759" s="44"/>
      <c r="O759" s="44"/>
      <c r="P759" s="44"/>
      <c r="Q759" s="44"/>
      <c r="R759" s="44"/>
      <c r="S759" s="44"/>
      <c r="T759" s="44"/>
      <c r="U759" s="44"/>
      <c r="V759" s="44"/>
      <c r="W759" s="44"/>
      <c r="X759" s="44"/>
      <c r="Y759" s="44"/>
      <c r="Z759" s="44"/>
    </row>
    <row r="760" spans="1:26" ht="12.75" customHeight="1">
      <c r="A760" s="44"/>
      <c r="B760" s="44"/>
      <c r="C760" s="44"/>
      <c r="D760" s="44"/>
      <c r="E760" s="44"/>
      <c r="F760" s="44"/>
      <c r="G760" s="44"/>
      <c r="H760" s="44"/>
      <c r="I760" s="44"/>
      <c r="J760" s="44"/>
      <c r="K760" s="44"/>
      <c r="L760" s="44"/>
      <c r="M760" s="44"/>
      <c r="N760" s="44"/>
      <c r="O760" s="44"/>
      <c r="P760" s="44"/>
      <c r="Q760" s="44"/>
      <c r="R760" s="44"/>
      <c r="S760" s="44"/>
      <c r="T760" s="44"/>
      <c r="U760" s="44"/>
      <c r="V760" s="44"/>
      <c r="W760" s="44"/>
      <c r="X760" s="44"/>
      <c r="Y760" s="44"/>
      <c r="Z760" s="44"/>
    </row>
    <row r="761" spans="1:26" ht="12.75" customHeight="1">
      <c r="A761" s="44"/>
      <c r="B761" s="44"/>
      <c r="C761" s="44"/>
      <c r="D761" s="44"/>
      <c r="E761" s="44"/>
      <c r="F761" s="44"/>
      <c r="G761" s="44"/>
      <c r="H761" s="44"/>
      <c r="I761" s="44"/>
      <c r="J761" s="44"/>
      <c r="K761" s="44"/>
      <c r="L761" s="44"/>
      <c r="M761" s="44"/>
      <c r="N761" s="44"/>
      <c r="O761" s="44"/>
      <c r="P761" s="44"/>
      <c r="Q761" s="44"/>
      <c r="R761" s="44"/>
      <c r="S761" s="44"/>
      <c r="T761" s="44"/>
      <c r="U761" s="44"/>
      <c r="V761" s="44"/>
      <c r="W761" s="44"/>
      <c r="X761" s="44"/>
      <c r="Y761" s="44"/>
      <c r="Z761" s="44"/>
    </row>
    <row r="762" spans="1:26" ht="12.75" customHeight="1">
      <c r="A762" s="44"/>
      <c r="B762" s="44"/>
      <c r="C762" s="44"/>
      <c r="D762" s="44"/>
      <c r="E762" s="44"/>
      <c r="F762" s="44"/>
      <c r="G762" s="44"/>
      <c r="H762" s="44"/>
      <c r="I762" s="44"/>
      <c r="J762" s="44"/>
      <c r="K762" s="44"/>
      <c r="L762" s="44"/>
      <c r="M762" s="44"/>
      <c r="N762" s="44"/>
      <c r="O762" s="44"/>
      <c r="P762" s="44"/>
      <c r="Q762" s="44"/>
      <c r="R762" s="44"/>
      <c r="S762" s="44"/>
      <c r="T762" s="44"/>
      <c r="U762" s="44"/>
      <c r="V762" s="44"/>
      <c r="W762" s="44"/>
      <c r="X762" s="44"/>
      <c r="Y762" s="44"/>
      <c r="Z762" s="44"/>
    </row>
    <row r="763" spans="1:26" ht="12.75" customHeight="1">
      <c r="A763" s="44"/>
      <c r="B763" s="44"/>
      <c r="C763" s="44"/>
      <c r="D763" s="44"/>
      <c r="E763" s="44"/>
      <c r="F763" s="44"/>
      <c r="G763" s="44"/>
      <c r="H763" s="44"/>
      <c r="I763" s="44"/>
      <c r="J763" s="44"/>
      <c r="K763" s="44"/>
      <c r="L763" s="44"/>
      <c r="M763" s="44"/>
      <c r="N763" s="44"/>
      <c r="O763" s="44"/>
      <c r="P763" s="44"/>
      <c r="Q763" s="44"/>
      <c r="R763" s="44"/>
      <c r="S763" s="44"/>
      <c r="T763" s="44"/>
      <c r="U763" s="44"/>
      <c r="V763" s="44"/>
      <c r="W763" s="44"/>
      <c r="X763" s="44"/>
      <c r="Y763" s="44"/>
      <c r="Z763" s="44"/>
    </row>
    <row r="764" spans="1:26" ht="12.75" customHeight="1">
      <c r="A764" s="44"/>
      <c r="B764" s="44"/>
      <c r="C764" s="44"/>
      <c r="D764" s="44"/>
      <c r="E764" s="44"/>
      <c r="F764" s="44"/>
      <c r="G764" s="44"/>
      <c r="H764" s="44"/>
      <c r="I764" s="44"/>
      <c r="J764" s="44"/>
      <c r="K764" s="44"/>
      <c r="L764" s="44"/>
      <c r="M764" s="44"/>
      <c r="N764" s="44"/>
      <c r="O764" s="44"/>
      <c r="P764" s="44"/>
      <c r="Q764" s="44"/>
      <c r="R764" s="44"/>
      <c r="S764" s="44"/>
      <c r="T764" s="44"/>
      <c r="U764" s="44"/>
      <c r="V764" s="44"/>
      <c r="W764" s="44"/>
      <c r="X764" s="44"/>
      <c r="Y764" s="44"/>
      <c r="Z764" s="44"/>
    </row>
    <row r="765" spans="1:26" ht="12.75" customHeight="1">
      <c r="A765" s="44"/>
      <c r="B765" s="44"/>
      <c r="C765" s="44"/>
      <c r="D765" s="44"/>
      <c r="E765" s="44"/>
      <c r="F765" s="44"/>
      <c r="G765" s="44"/>
      <c r="H765" s="44"/>
      <c r="I765" s="44"/>
      <c r="J765" s="44"/>
      <c r="K765" s="44"/>
      <c r="L765" s="44"/>
      <c r="M765" s="44"/>
      <c r="N765" s="44"/>
      <c r="O765" s="44"/>
      <c r="P765" s="44"/>
      <c r="Q765" s="44"/>
      <c r="R765" s="44"/>
      <c r="S765" s="44"/>
      <c r="T765" s="44"/>
      <c r="U765" s="44"/>
      <c r="V765" s="44"/>
      <c r="W765" s="44"/>
      <c r="X765" s="44"/>
      <c r="Y765" s="44"/>
      <c r="Z765" s="44"/>
    </row>
    <row r="766" spans="1:26" ht="12.75" customHeight="1">
      <c r="A766" s="44"/>
      <c r="B766" s="44"/>
      <c r="C766" s="44"/>
      <c r="D766" s="44"/>
      <c r="E766" s="44"/>
      <c r="F766" s="44"/>
      <c r="G766" s="44"/>
      <c r="H766" s="44"/>
      <c r="I766" s="44"/>
      <c r="J766" s="44"/>
      <c r="K766" s="44"/>
      <c r="L766" s="44"/>
      <c r="M766" s="44"/>
      <c r="N766" s="44"/>
      <c r="O766" s="44"/>
      <c r="P766" s="44"/>
      <c r="Q766" s="44"/>
      <c r="R766" s="44"/>
      <c r="S766" s="44"/>
      <c r="T766" s="44"/>
      <c r="U766" s="44"/>
      <c r="V766" s="44"/>
      <c r="W766" s="44"/>
      <c r="X766" s="44"/>
      <c r="Y766" s="44"/>
      <c r="Z766" s="44"/>
    </row>
    <row r="767" spans="1:26" ht="12.75" customHeight="1">
      <c r="A767" s="44"/>
      <c r="B767" s="44"/>
      <c r="C767" s="44"/>
      <c r="D767" s="44"/>
      <c r="E767" s="44"/>
      <c r="F767" s="44"/>
      <c r="G767" s="44"/>
      <c r="H767" s="44"/>
      <c r="I767" s="44"/>
      <c r="J767" s="44"/>
      <c r="K767" s="44"/>
      <c r="L767" s="44"/>
      <c r="M767" s="44"/>
      <c r="N767" s="44"/>
      <c r="O767" s="44"/>
      <c r="P767" s="44"/>
      <c r="Q767" s="44"/>
      <c r="R767" s="44"/>
      <c r="S767" s="44"/>
      <c r="T767" s="44"/>
      <c r="U767" s="44"/>
      <c r="V767" s="44"/>
      <c r="W767" s="44"/>
      <c r="X767" s="44"/>
      <c r="Y767" s="44"/>
      <c r="Z767" s="44"/>
    </row>
    <row r="768" spans="1:26" ht="12.75" customHeight="1">
      <c r="A768" s="44"/>
      <c r="B768" s="44"/>
      <c r="C768" s="44"/>
      <c r="D768" s="44"/>
      <c r="E768" s="44"/>
      <c r="F768" s="44"/>
      <c r="G768" s="44"/>
      <c r="H768" s="44"/>
      <c r="I768" s="44"/>
      <c r="J768" s="44"/>
      <c r="K768" s="44"/>
      <c r="L768" s="44"/>
      <c r="M768" s="44"/>
      <c r="N768" s="44"/>
      <c r="O768" s="44"/>
      <c r="P768" s="44"/>
      <c r="Q768" s="44"/>
      <c r="R768" s="44"/>
      <c r="S768" s="44"/>
      <c r="T768" s="44"/>
      <c r="U768" s="44"/>
      <c r="V768" s="44"/>
      <c r="W768" s="44"/>
      <c r="X768" s="44"/>
      <c r="Y768" s="44"/>
      <c r="Z768" s="44"/>
    </row>
    <row r="769" spans="1:26" ht="12.75" customHeight="1">
      <c r="A769" s="44"/>
      <c r="B769" s="44"/>
      <c r="C769" s="44"/>
      <c r="D769" s="44"/>
      <c r="E769" s="44"/>
      <c r="F769" s="44"/>
      <c r="G769" s="44"/>
      <c r="H769" s="44"/>
      <c r="I769" s="44"/>
      <c r="J769" s="44"/>
      <c r="K769" s="44"/>
      <c r="L769" s="44"/>
      <c r="M769" s="44"/>
      <c r="N769" s="44"/>
      <c r="O769" s="44"/>
      <c r="P769" s="44"/>
      <c r="Q769" s="44"/>
      <c r="R769" s="44"/>
      <c r="S769" s="44"/>
      <c r="T769" s="44"/>
      <c r="U769" s="44"/>
      <c r="V769" s="44"/>
      <c r="W769" s="44"/>
      <c r="X769" s="44"/>
      <c r="Y769" s="44"/>
      <c r="Z769" s="44"/>
    </row>
    <row r="770" spans="1:26" ht="12.75" customHeight="1">
      <c r="A770" s="44"/>
      <c r="B770" s="44"/>
      <c r="C770" s="44"/>
      <c r="D770" s="44"/>
      <c r="E770" s="44"/>
      <c r="F770" s="44"/>
      <c r="G770" s="44"/>
      <c r="H770" s="44"/>
      <c r="I770" s="44"/>
      <c r="J770" s="44"/>
      <c r="K770" s="44"/>
      <c r="L770" s="44"/>
      <c r="M770" s="44"/>
      <c r="N770" s="44"/>
      <c r="O770" s="44"/>
      <c r="P770" s="44"/>
      <c r="Q770" s="44"/>
      <c r="R770" s="44"/>
      <c r="S770" s="44"/>
      <c r="T770" s="44"/>
      <c r="U770" s="44"/>
      <c r="V770" s="44"/>
      <c r="W770" s="44"/>
      <c r="X770" s="44"/>
      <c r="Y770" s="44"/>
      <c r="Z770" s="44"/>
    </row>
    <row r="771" spans="1:26" ht="12.75" customHeight="1">
      <c r="A771" s="44"/>
      <c r="B771" s="44"/>
      <c r="C771" s="44"/>
      <c r="D771" s="44"/>
      <c r="E771" s="44"/>
      <c r="F771" s="44"/>
      <c r="G771" s="44"/>
      <c r="H771" s="44"/>
      <c r="I771" s="44"/>
      <c r="J771" s="44"/>
      <c r="K771" s="44"/>
      <c r="L771" s="44"/>
      <c r="M771" s="44"/>
      <c r="N771" s="44"/>
      <c r="O771" s="44"/>
      <c r="P771" s="44"/>
      <c r="Q771" s="44"/>
      <c r="R771" s="44"/>
      <c r="S771" s="44"/>
      <c r="T771" s="44"/>
      <c r="U771" s="44"/>
      <c r="V771" s="44"/>
      <c r="W771" s="44"/>
      <c r="X771" s="44"/>
      <c r="Y771" s="44"/>
      <c r="Z771" s="44"/>
    </row>
    <row r="772" spans="1:26" ht="12.75" customHeight="1">
      <c r="A772" s="44"/>
      <c r="B772" s="44"/>
      <c r="C772" s="44"/>
      <c r="D772" s="44"/>
      <c r="E772" s="44"/>
      <c r="F772" s="44"/>
      <c r="G772" s="44"/>
      <c r="H772" s="44"/>
      <c r="I772" s="44"/>
      <c r="J772" s="44"/>
      <c r="K772" s="44"/>
      <c r="L772" s="44"/>
      <c r="M772" s="44"/>
      <c r="N772" s="44"/>
      <c r="O772" s="44"/>
      <c r="P772" s="44"/>
      <c r="Q772" s="44"/>
      <c r="R772" s="44"/>
      <c r="S772" s="44"/>
      <c r="T772" s="44"/>
      <c r="U772" s="44"/>
      <c r="V772" s="44"/>
      <c r="W772" s="44"/>
      <c r="X772" s="44"/>
      <c r="Y772" s="44"/>
      <c r="Z772" s="44"/>
    </row>
    <row r="773" spans="1:26" ht="12.75" customHeight="1">
      <c r="A773" s="44"/>
      <c r="B773" s="44"/>
      <c r="C773" s="44"/>
      <c r="D773" s="44"/>
      <c r="E773" s="44"/>
      <c r="F773" s="44"/>
      <c r="G773" s="44"/>
      <c r="H773" s="44"/>
      <c r="I773" s="44"/>
      <c r="J773" s="44"/>
      <c r="K773" s="44"/>
      <c r="L773" s="44"/>
      <c r="M773" s="44"/>
      <c r="N773" s="44"/>
      <c r="O773" s="44"/>
      <c r="P773" s="44"/>
      <c r="Q773" s="44"/>
      <c r="R773" s="44"/>
      <c r="S773" s="44"/>
      <c r="T773" s="44"/>
      <c r="U773" s="44"/>
      <c r="V773" s="44"/>
      <c r="W773" s="44"/>
      <c r="X773" s="44"/>
      <c r="Y773" s="44"/>
      <c r="Z773" s="44"/>
    </row>
    <row r="774" spans="1:26" ht="12.75" customHeight="1">
      <c r="A774" s="44"/>
      <c r="B774" s="44"/>
      <c r="C774" s="44"/>
      <c r="D774" s="44"/>
      <c r="E774" s="44"/>
      <c r="F774" s="44"/>
      <c r="G774" s="44"/>
      <c r="H774" s="44"/>
      <c r="I774" s="44"/>
      <c r="J774" s="44"/>
      <c r="K774" s="44"/>
      <c r="L774" s="44"/>
      <c r="M774" s="44"/>
      <c r="N774" s="44"/>
      <c r="O774" s="44"/>
      <c r="P774" s="44"/>
      <c r="Q774" s="44"/>
      <c r="R774" s="44"/>
      <c r="S774" s="44"/>
      <c r="T774" s="44"/>
      <c r="U774" s="44"/>
      <c r="V774" s="44"/>
      <c r="W774" s="44"/>
      <c r="X774" s="44"/>
      <c r="Y774" s="44"/>
      <c r="Z774" s="44"/>
    </row>
    <row r="775" spans="1:26" ht="12.75" customHeight="1">
      <c r="A775" s="44"/>
      <c r="B775" s="44"/>
      <c r="C775" s="44"/>
      <c r="D775" s="44"/>
      <c r="E775" s="44"/>
      <c r="F775" s="44"/>
      <c r="G775" s="44"/>
      <c r="H775" s="44"/>
      <c r="I775" s="44"/>
      <c r="J775" s="44"/>
      <c r="K775" s="44"/>
      <c r="L775" s="44"/>
      <c r="M775" s="44"/>
      <c r="N775" s="44"/>
      <c r="O775" s="44"/>
      <c r="P775" s="44"/>
      <c r="Q775" s="44"/>
      <c r="R775" s="44"/>
      <c r="S775" s="44"/>
      <c r="T775" s="44"/>
      <c r="U775" s="44"/>
      <c r="V775" s="44"/>
      <c r="W775" s="44"/>
      <c r="X775" s="44"/>
      <c r="Y775" s="44"/>
      <c r="Z775" s="44"/>
    </row>
    <row r="776" spans="1:26" ht="12.75" customHeight="1">
      <c r="A776" s="44"/>
      <c r="B776" s="44"/>
      <c r="C776" s="44"/>
      <c r="D776" s="44"/>
      <c r="E776" s="44"/>
      <c r="F776" s="44"/>
      <c r="G776" s="44"/>
      <c r="H776" s="44"/>
      <c r="I776" s="44"/>
      <c r="J776" s="44"/>
      <c r="K776" s="44"/>
      <c r="L776" s="44"/>
      <c r="M776" s="44"/>
      <c r="N776" s="44"/>
      <c r="O776" s="44"/>
      <c r="P776" s="44"/>
      <c r="Q776" s="44"/>
      <c r="R776" s="44"/>
      <c r="S776" s="44"/>
      <c r="T776" s="44"/>
      <c r="U776" s="44"/>
      <c r="V776" s="44"/>
      <c r="W776" s="44"/>
      <c r="X776" s="44"/>
      <c r="Y776" s="44"/>
      <c r="Z776" s="44"/>
    </row>
    <row r="777" spans="1:26" ht="12.75" customHeight="1">
      <c r="A777" s="44"/>
      <c r="B777" s="44"/>
      <c r="C777" s="44"/>
      <c r="D777" s="44"/>
      <c r="E777" s="44"/>
      <c r="F777" s="44"/>
      <c r="G777" s="44"/>
      <c r="H777" s="44"/>
      <c r="I777" s="44"/>
      <c r="J777" s="44"/>
      <c r="K777" s="44"/>
      <c r="L777" s="44"/>
      <c r="M777" s="44"/>
      <c r="N777" s="44"/>
      <c r="O777" s="44"/>
      <c r="P777" s="44"/>
      <c r="Q777" s="44"/>
      <c r="R777" s="44"/>
      <c r="S777" s="44"/>
      <c r="T777" s="44"/>
      <c r="U777" s="44"/>
      <c r="V777" s="44"/>
      <c r="W777" s="44"/>
      <c r="X777" s="44"/>
      <c r="Y777" s="44"/>
      <c r="Z777" s="44"/>
    </row>
    <row r="778" spans="1:26" ht="12.75" customHeight="1">
      <c r="A778" s="44"/>
      <c r="B778" s="44"/>
      <c r="C778" s="44"/>
      <c r="D778" s="44"/>
      <c r="E778" s="44"/>
      <c r="F778" s="44"/>
      <c r="G778" s="44"/>
      <c r="H778" s="44"/>
      <c r="I778" s="44"/>
      <c r="J778" s="44"/>
      <c r="K778" s="44"/>
      <c r="L778" s="44"/>
      <c r="M778" s="44"/>
      <c r="N778" s="44"/>
      <c r="O778" s="44"/>
      <c r="P778" s="44"/>
      <c r="Q778" s="44"/>
      <c r="R778" s="44"/>
      <c r="S778" s="44"/>
      <c r="T778" s="44"/>
      <c r="U778" s="44"/>
      <c r="V778" s="44"/>
      <c r="W778" s="44"/>
      <c r="X778" s="44"/>
      <c r="Y778" s="44"/>
      <c r="Z778" s="44"/>
    </row>
    <row r="779" spans="1:26" ht="12.75" customHeight="1">
      <c r="A779" s="44"/>
      <c r="B779" s="44"/>
      <c r="C779" s="44"/>
      <c r="D779" s="44"/>
      <c r="E779" s="44"/>
      <c r="F779" s="44"/>
      <c r="G779" s="44"/>
      <c r="H779" s="44"/>
      <c r="I779" s="44"/>
      <c r="J779" s="44"/>
      <c r="K779" s="44"/>
      <c r="L779" s="44"/>
      <c r="M779" s="44"/>
      <c r="N779" s="44"/>
      <c r="O779" s="44"/>
      <c r="P779" s="44"/>
      <c r="Q779" s="44"/>
      <c r="R779" s="44"/>
      <c r="S779" s="44"/>
      <c r="T779" s="44"/>
      <c r="U779" s="44"/>
      <c r="V779" s="44"/>
      <c r="W779" s="44"/>
      <c r="X779" s="44"/>
      <c r="Y779" s="44"/>
      <c r="Z779" s="44"/>
    </row>
    <row r="780" spans="1:26" ht="12.75" customHeight="1">
      <c r="A780" s="44"/>
      <c r="B780" s="44"/>
      <c r="C780" s="44"/>
      <c r="D780" s="44"/>
      <c r="E780" s="44"/>
      <c r="F780" s="44"/>
      <c r="G780" s="44"/>
      <c r="H780" s="44"/>
      <c r="I780" s="44"/>
      <c r="J780" s="44"/>
      <c r="K780" s="44"/>
      <c r="L780" s="44"/>
      <c r="M780" s="44"/>
      <c r="N780" s="44"/>
      <c r="O780" s="44"/>
      <c r="P780" s="44"/>
      <c r="Q780" s="44"/>
      <c r="R780" s="44"/>
      <c r="S780" s="44"/>
      <c r="T780" s="44"/>
      <c r="U780" s="44"/>
      <c r="V780" s="44"/>
      <c r="W780" s="44"/>
      <c r="X780" s="44"/>
      <c r="Y780" s="44"/>
      <c r="Z780" s="44"/>
    </row>
    <row r="781" spans="1:26" ht="12.75" customHeight="1">
      <c r="A781" s="44"/>
      <c r="B781" s="44"/>
      <c r="C781" s="44"/>
      <c r="D781" s="44"/>
      <c r="E781" s="44"/>
      <c r="F781" s="44"/>
      <c r="G781" s="44"/>
      <c r="H781" s="44"/>
      <c r="I781" s="44"/>
      <c r="J781" s="44"/>
      <c r="K781" s="44"/>
      <c r="L781" s="44"/>
      <c r="M781" s="44"/>
      <c r="N781" s="44"/>
      <c r="O781" s="44"/>
      <c r="P781" s="44"/>
      <c r="Q781" s="44"/>
      <c r="R781" s="44"/>
      <c r="S781" s="44"/>
      <c r="T781" s="44"/>
      <c r="U781" s="44"/>
      <c r="V781" s="44"/>
      <c r="W781" s="44"/>
      <c r="X781" s="44"/>
      <c r="Y781" s="44"/>
      <c r="Z781" s="44"/>
    </row>
    <row r="782" spans="1:26" ht="12.75" customHeight="1">
      <c r="A782" s="44"/>
      <c r="B782" s="44"/>
      <c r="C782" s="44"/>
      <c r="D782" s="44"/>
      <c r="E782" s="44"/>
      <c r="F782" s="44"/>
      <c r="G782" s="44"/>
      <c r="H782" s="44"/>
      <c r="I782" s="44"/>
      <c r="J782" s="44"/>
      <c r="K782" s="44"/>
      <c r="L782" s="44"/>
      <c r="M782" s="44"/>
      <c r="N782" s="44"/>
      <c r="O782" s="44"/>
      <c r="P782" s="44"/>
      <c r="Q782" s="44"/>
      <c r="R782" s="44"/>
      <c r="S782" s="44"/>
      <c r="T782" s="44"/>
      <c r="U782" s="44"/>
      <c r="V782" s="44"/>
      <c r="W782" s="44"/>
      <c r="X782" s="44"/>
      <c r="Y782" s="44"/>
      <c r="Z782" s="44"/>
    </row>
    <row r="783" spans="1:26" ht="12.75" customHeight="1">
      <c r="A783" s="44"/>
      <c r="B783" s="44"/>
      <c r="C783" s="44"/>
      <c r="D783" s="44"/>
      <c r="E783" s="44"/>
      <c r="F783" s="44"/>
      <c r="G783" s="44"/>
      <c r="H783" s="44"/>
      <c r="I783" s="44"/>
      <c r="J783" s="44"/>
      <c r="K783" s="44"/>
      <c r="L783" s="44"/>
      <c r="M783" s="44"/>
      <c r="N783" s="44"/>
      <c r="O783" s="44"/>
      <c r="P783" s="44"/>
      <c r="Q783" s="44"/>
      <c r="R783" s="44"/>
      <c r="S783" s="44"/>
      <c r="T783" s="44"/>
      <c r="U783" s="44"/>
      <c r="V783" s="44"/>
      <c r="W783" s="44"/>
      <c r="X783" s="44"/>
      <c r="Y783" s="44"/>
      <c r="Z783" s="44"/>
    </row>
    <row r="784" spans="1:26" ht="12.75" customHeight="1">
      <c r="A784" s="44"/>
      <c r="B784" s="44"/>
      <c r="C784" s="44"/>
      <c r="D784" s="44"/>
      <c r="E784" s="44"/>
      <c r="F784" s="44"/>
      <c r="G784" s="44"/>
      <c r="H784" s="44"/>
      <c r="I784" s="44"/>
      <c r="J784" s="44"/>
      <c r="K784" s="44"/>
      <c r="L784" s="44"/>
      <c r="M784" s="44"/>
      <c r="N784" s="44"/>
      <c r="O784" s="44"/>
      <c r="P784" s="44"/>
      <c r="Q784" s="44"/>
      <c r="R784" s="44"/>
      <c r="S784" s="44"/>
      <c r="T784" s="44"/>
      <c r="U784" s="44"/>
      <c r="V784" s="44"/>
      <c r="W784" s="44"/>
      <c r="X784" s="44"/>
      <c r="Y784" s="44"/>
      <c r="Z784" s="44"/>
    </row>
    <row r="785" spans="1:26" ht="12.75" customHeight="1">
      <c r="A785" s="44"/>
      <c r="B785" s="44"/>
      <c r="C785" s="44"/>
      <c r="D785" s="44"/>
      <c r="E785" s="44"/>
      <c r="F785" s="44"/>
      <c r="G785" s="44"/>
      <c r="H785" s="44"/>
      <c r="I785" s="44"/>
      <c r="J785" s="44"/>
      <c r="K785" s="44"/>
      <c r="L785" s="44"/>
      <c r="M785" s="44"/>
      <c r="N785" s="44"/>
      <c r="O785" s="44"/>
      <c r="P785" s="44"/>
      <c r="Q785" s="44"/>
      <c r="R785" s="44"/>
      <c r="S785" s="44"/>
      <c r="T785" s="44"/>
      <c r="U785" s="44"/>
      <c r="V785" s="44"/>
      <c r="W785" s="44"/>
      <c r="X785" s="44"/>
      <c r="Y785" s="44"/>
      <c r="Z785" s="44"/>
    </row>
    <row r="786" spans="1:26" ht="12.75" customHeight="1">
      <c r="A786" s="44"/>
      <c r="B786" s="44"/>
      <c r="C786" s="44"/>
      <c r="D786" s="44"/>
      <c r="E786" s="44"/>
      <c r="F786" s="44"/>
      <c r="G786" s="44"/>
      <c r="H786" s="44"/>
      <c r="I786" s="44"/>
      <c r="J786" s="44"/>
      <c r="K786" s="44"/>
      <c r="L786" s="44"/>
      <c r="M786" s="44"/>
      <c r="N786" s="44"/>
      <c r="O786" s="44"/>
      <c r="P786" s="44"/>
      <c r="Q786" s="44"/>
      <c r="R786" s="44"/>
      <c r="S786" s="44"/>
      <c r="T786" s="44"/>
      <c r="U786" s="44"/>
      <c r="V786" s="44"/>
      <c r="W786" s="44"/>
      <c r="X786" s="44"/>
      <c r="Y786" s="44"/>
      <c r="Z786" s="44"/>
    </row>
    <row r="787" spans="1:26" ht="12.75" customHeight="1">
      <c r="A787" s="44"/>
      <c r="B787" s="44"/>
      <c r="C787" s="44"/>
      <c r="D787" s="44"/>
      <c r="E787" s="44"/>
      <c r="F787" s="44"/>
      <c r="G787" s="44"/>
      <c r="H787" s="44"/>
      <c r="I787" s="44"/>
      <c r="J787" s="44"/>
      <c r="K787" s="44"/>
      <c r="L787" s="44"/>
      <c r="M787" s="44"/>
      <c r="N787" s="44"/>
      <c r="O787" s="44"/>
      <c r="P787" s="44"/>
      <c r="Q787" s="44"/>
      <c r="R787" s="44"/>
      <c r="S787" s="44"/>
      <c r="T787" s="44"/>
      <c r="U787" s="44"/>
      <c r="V787" s="44"/>
      <c r="W787" s="44"/>
      <c r="X787" s="44"/>
      <c r="Y787" s="44"/>
      <c r="Z787" s="44"/>
    </row>
    <row r="788" spans="1:26" ht="12.75" customHeight="1">
      <c r="A788" s="44"/>
      <c r="B788" s="44"/>
      <c r="C788" s="44"/>
      <c r="D788" s="44"/>
      <c r="E788" s="44"/>
      <c r="F788" s="44"/>
      <c r="G788" s="44"/>
      <c r="H788" s="44"/>
      <c r="I788" s="44"/>
      <c r="J788" s="44"/>
      <c r="K788" s="44"/>
      <c r="L788" s="44"/>
      <c r="M788" s="44"/>
      <c r="N788" s="44"/>
      <c r="O788" s="44"/>
      <c r="P788" s="44"/>
      <c r="Q788" s="44"/>
      <c r="R788" s="44"/>
      <c r="S788" s="44"/>
      <c r="T788" s="44"/>
      <c r="U788" s="44"/>
      <c r="V788" s="44"/>
      <c r="W788" s="44"/>
      <c r="X788" s="44"/>
      <c r="Y788" s="44"/>
      <c r="Z788" s="44"/>
    </row>
    <row r="789" spans="1:26" ht="12.75" customHeight="1">
      <c r="A789" s="44"/>
      <c r="B789" s="44"/>
      <c r="C789" s="44"/>
      <c r="D789" s="44"/>
      <c r="E789" s="44"/>
      <c r="F789" s="44"/>
      <c r="G789" s="44"/>
      <c r="H789" s="44"/>
      <c r="I789" s="44"/>
      <c r="J789" s="44"/>
      <c r="K789" s="44"/>
      <c r="L789" s="44"/>
      <c r="M789" s="44"/>
      <c r="N789" s="44"/>
      <c r="O789" s="44"/>
      <c r="P789" s="44"/>
      <c r="Q789" s="44"/>
      <c r="R789" s="44"/>
      <c r="S789" s="44"/>
      <c r="T789" s="44"/>
      <c r="U789" s="44"/>
      <c r="V789" s="44"/>
      <c r="W789" s="44"/>
      <c r="X789" s="44"/>
      <c r="Y789" s="44"/>
      <c r="Z789" s="44"/>
    </row>
    <row r="790" spans="1:26" ht="12.75" customHeight="1">
      <c r="A790" s="44"/>
      <c r="B790" s="44"/>
      <c r="C790" s="44"/>
      <c r="D790" s="44"/>
      <c r="E790" s="44"/>
      <c r="F790" s="44"/>
      <c r="G790" s="44"/>
      <c r="H790" s="44"/>
      <c r="I790" s="44"/>
      <c r="J790" s="44"/>
      <c r="K790" s="44"/>
      <c r="L790" s="44"/>
      <c r="M790" s="44"/>
      <c r="N790" s="44"/>
      <c r="O790" s="44"/>
      <c r="P790" s="44"/>
      <c r="Q790" s="44"/>
      <c r="R790" s="44"/>
      <c r="S790" s="44"/>
      <c r="T790" s="44"/>
      <c r="U790" s="44"/>
      <c r="V790" s="44"/>
      <c r="W790" s="44"/>
      <c r="X790" s="44"/>
      <c r="Y790" s="44"/>
      <c r="Z790" s="44"/>
    </row>
    <row r="791" spans="1:26" ht="12.75" customHeight="1">
      <c r="A791" s="44"/>
      <c r="B791" s="44"/>
      <c r="C791" s="44"/>
      <c r="D791" s="44"/>
      <c r="E791" s="44"/>
      <c r="F791" s="44"/>
      <c r="G791" s="44"/>
      <c r="H791" s="44"/>
      <c r="I791" s="44"/>
      <c r="J791" s="44"/>
      <c r="K791" s="44"/>
      <c r="L791" s="44"/>
      <c r="M791" s="44"/>
      <c r="N791" s="44"/>
      <c r="O791" s="44"/>
      <c r="P791" s="44"/>
      <c r="Q791" s="44"/>
      <c r="R791" s="44"/>
      <c r="S791" s="44"/>
      <c r="T791" s="44"/>
      <c r="U791" s="44"/>
      <c r="V791" s="44"/>
      <c r="W791" s="44"/>
      <c r="X791" s="44"/>
      <c r="Y791" s="44"/>
      <c r="Z791" s="44"/>
    </row>
    <row r="792" spans="1:26" ht="12.75" customHeight="1">
      <c r="A792" s="44"/>
      <c r="B792" s="44"/>
      <c r="C792" s="44"/>
      <c r="D792" s="44"/>
      <c r="E792" s="44"/>
      <c r="F792" s="44"/>
      <c r="G792" s="44"/>
      <c r="H792" s="44"/>
      <c r="I792" s="44"/>
      <c r="J792" s="44"/>
      <c r="K792" s="44"/>
      <c r="L792" s="44"/>
      <c r="M792" s="44"/>
      <c r="N792" s="44"/>
      <c r="O792" s="44"/>
      <c r="P792" s="44"/>
      <c r="Q792" s="44"/>
      <c r="R792" s="44"/>
      <c r="S792" s="44"/>
      <c r="T792" s="44"/>
      <c r="U792" s="44"/>
      <c r="V792" s="44"/>
      <c r="W792" s="44"/>
      <c r="X792" s="44"/>
      <c r="Y792" s="44"/>
      <c r="Z792" s="44"/>
    </row>
    <row r="793" spans="1:26" ht="12.75" customHeight="1">
      <c r="A793" s="44"/>
      <c r="B793" s="44"/>
      <c r="C793" s="44"/>
      <c r="D793" s="44"/>
      <c r="E793" s="44"/>
      <c r="F793" s="44"/>
      <c r="G793" s="44"/>
      <c r="H793" s="44"/>
      <c r="I793" s="44"/>
      <c r="J793" s="44"/>
      <c r="K793" s="44"/>
      <c r="L793" s="44"/>
      <c r="M793" s="44"/>
      <c r="N793" s="44"/>
      <c r="O793" s="44"/>
      <c r="P793" s="44"/>
      <c r="Q793" s="44"/>
      <c r="R793" s="44"/>
      <c r="S793" s="44"/>
      <c r="T793" s="44"/>
      <c r="U793" s="44"/>
      <c r="V793" s="44"/>
      <c r="W793" s="44"/>
      <c r="X793" s="44"/>
      <c r="Y793" s="44"/>
      <c r="Z793" s="44"/>
    </row>
    <row r="794" spans="1:26" ht="12.75" customHeight="1">
      <c r="A794" s="44"/>
      <c r="B794" s="44"/>
      <c r="C794" s="44"/>
      <c r="D794" s="44"/>
      <c r="E794" s="44"/>
      <c r="F794" s="44"/>
      <c r="G794" s="44"/>
      <c r="H794" s="44"/>
      <c r="I794" s="44"/>
      <c r="J794" s="44"/>
      <c r="K794" s="44"/>
      <c r="L794" s="44"/>
      <c r="M794" s="44"/>
      <c r="N794" s="44"/>
      <c r="O794" s="44"/>
      <c r="P794" s="44"/>
      <c r="Q794" s="44"/>
      <c r="R794" s="44"/>
      <c r="S794" s="44"/>
      <c r="T794" s="44"/>
      <c r="U794" s="44"/>
      <c r="V794" s="44"/>
      <c r="W794" s="44"/>
      <c r="X794" s="44"/>
      <c r="Y794" s="44"/>
      <c r="Z794" s="44"/>
    </row>
    <row r="795" spans="1:26" ht="12.75" customHeight="1">
      <c r="A795" s="44"/>
      <c r="B795" s="44"/>
      <c r="C795" s="44"/>
      <c r="D795" s="44"/>
      <c r="E795" s="44"/>
      <c r="F795" s="44"/>
      <c r="G795" s="44"/>
      <c r="H795" s="44"/>
      <c r="I795" s="44"/>
      <c r="J795" s="44"/>
      <c r="K795" s="44"/>
      <c r="L795" s="44"/>
      <c r="M795" s="44"/>
      <c r="N795" s="44"/>
      <c r="O795" s="44"/>
      <c r="P795" s="44"/>
      <c r="Q795" s="44"/>
      <c r="R795" s="44"/>
      <c r="S795" s="44"/>
      <c r="T795" s="44"/>
      <c r="U795" s="44"/>
      <c r="V795" s="44"/>
      <c r="W795" s="44"/>
      <c r="X795" s="44"/>
      <c r="Y795" s="44"/>
      <c r="Z795" s="44"/>
    </row>
    <row r="796" spans="1:26" ht="12.75" customHeight="1">
      <c r="A796" s="44"/>
      <c r="B796" s="44"/>
      <c r="C796" s="44"/>
      <c r="D796" s="44"/>
      <c r="E796" s="44"/>
      <c r="F796" s="44"/>
      <c r="G796" s="44"/>
      <c r="H796" s="44"/>
      <c r="I796" s="44"/>
      <c r="J796" s="44"/>
      <c r="K796" s="44"/>
      <c r="L796" s="44"/>
      <c r="M796" s="44"/>
      <c r="N796" s="44"/>
      <c r="O796" s="44"/>
      <c r="P796" s="44"/>
      <c r="Q796" s="44"/>
      <c r="R796" s="44"/>
      <c r="S796" s="44"/>
      <c r="T796" s="44"/>
      <c r="U796" s="44"/>
      <c r="V796" s="44"/>
      <c r="W796" s="44"/>
      <c r="X796" s="44"/>
      <c r="Y796" s="44"/>
      <c r="Z796" s="44"/>
    </row>
    <row r="797" spans="1:26" ht="12.75" customHeight="1">
      <c r="A797" s="44"/>
      <c r="B797" s="44"/>
      <c r="C797" s="44"/>
      <c r="D797" s="44"/>
      <c r="E797" s="44"/>
      <c r="F797" s="44"/>
      <c r="G797" s="44"/>
      <c r="H797" s="44"/>
      <c r="I797" s="44"/>
      <c r="J797" s="44"/>
      <c r="K797" s="44"/>
      <c r="L797" s="44"/>
      <c r="M797" s="44"/>
      <c r="N797" s="44"/>
      <c r="O797" s="44"/>
      <c r="P797" s="44"/>
      <c r="Q797" s="44"/>
      <c r="R797" s="44"/>
      <c r="S797" s="44"/>
      <c r="T797" s="44"/>
      <c r="U797" s="44"/>
      <c r="V797" s="44"/>
      <c r="W797" s="44"/>
      <c r="X797" s="44"/>
      <c r="Y797" s="44"/>
      <c r="Z797" s="44"/>
    </row>
    <row r="798" spans="1:26" ht="12.75" customHeight="1">
      <c r="A798" s="44"/>
      <c r="B798" s="44"/>
      <c r="C798" s="44"/>
      <c r="D798" s="44"/>
      <c r="E798" s="44"/>
      <c r="F798" s="44"/>
      <c r="G798" s="44"/>
      <c r="H798" s="44"/>
      <c r="I798" s="44"/>
      <c r="J798" s="44"/>
      <c r="K798" s="44"/>
      <c r="L798" s="44"/>
      <c r="M798" s="44"/>
      <c r="N798" s="44"/>
      <c r="O798" s="44"/>
      <c r="P798" s="44"/>
      <c r="Q798" s="44"/>
      <c r="R798" s="44"/>
      <c r="S798" s="44"/>
      <c r="T798" s="44"/>
      <c r="U798" s="44"/>
      <c r="V798" s="44"/>
      <c r="W798" s="44"/>
      <c r="X798" s="44"/>
      <c r="Y798" s="44"/>
      <c r="Z798" s="44"/>
    </row>
    <row r="799" spans="1:26" ht="12.75" customHeight="1">
      <c r="A799" s="44"/>
      <c r="B799" s="44"/>
      <c r="C799" s="44"/>
      <c r="D799" s="44"/>
      <c r="E799" s="44"/>
      <c r="F799" s="44"/>
      <c r="G799" s="44"/>
      <c r="H799" s="44"/>
      <c r="I799" s="44"/>
      <c r="J799" s="44"/>
      <c r="K799" s="44"/>
      <c r="L799" s="44"/>
      <c r="M799" s="44"/>
      <c r="N799" s="44"/>
      <c r="O799" s="44"/>
      <c r="P799" s="44"/>
      <c r="Q799" s="44"/>
      <c r="R799" s="44"/>
      <c r="S799" s="44"/>
      <c r="T799" s="44"/>
      <c r="U799" s="44"/>
      <c r="V799" s="44"/>
      <c r="W799" s="44"/>
      <c r="X799" s="44"/>
      <c r="Y799" s="44"/>
      <c r="Z799" s="44"/>
    </row>
    <row r="800" spans="1:26" ht="12.75" customHeight="1">
      <c r="A800" s="44"/>
      <c r="B800" s="44"/>
      <c r="C800" s="44"/>
      <c r="D800" s="44"/>
      <c r="E800" s="44"/>
      <c r="F800" s="44"/>
      <c r="G800" s="44"/>
      <c r="H800" s="44"/>
      <c r="I800" s="44"/>
      <c r="J800" s="44"/>
      <c r="K800" s="44"/>
      <c r="L800" s="44"/>
      <c r="M800" s="44"/>
      <c r="N800" s="44"/>
      <c r="O800" s="44"/>
      <c r="P800" s="44"/>
      <c r="Q800" s="44"/>
      <c r="R800" s="44"/>
      <c r="S800" s="44"/>
      <c r="T800" s="44"/>
      <c r="U800" s="44"/>
      <c r="V800" s="44"/>
      <c r="W800" s="44"/>
      <c r="X800" s="44"/>
      <c r="Y800" s="44"/>
      <c r="Z800" s="44"/>
    </row>
    <row r="801" spans="1:26" ht="12.75" customHeight="1">
      <c r="A801" s="44"/>
      <c r="B801" s="44"/>
      <c r="C801" s="44"/>
      <c r="D801" s="44"/>
      <c r="E801" s="44"/>
      <c r="F801" s="44"/>
      <c r="G801" s="44"/>
      <c r="H801" s="44"/>
      <c r="I801" s="44"/>
      <c r="J801" s="44"/>
      <c r="K801" s="44"/>
      <c r="L801" s="44"/>
      <c r="M801" s="44"/>
      <c r="N801" s="44"/>
      <c r="O801" s="44"/>
      <c r="P801" s="44"/>
      <c r="Q801" s="44"/>
      <c r="R801" s="44"/>
      <c r="S801" s="44"/>
      <c r="T801" s="44"/>
      <c r="U801" s="44"/>
      <c r="V801" s="44"/>
      <c r="W801" s="44"/>
      <c r="X801" s="44"/>
      <c r="Y801" s="44"/>
      <c r="Z801" s="44"/>
    </row>
    <row r="802" spans="1:26" ht="12.75" customHeight="1">
      <c r="A802" s="44"/>
      <c r="B802" s="44"/>
      <c r="C802" s="44"/>
      <c r="D802" s="44"/>
      <c r="E802" s="44"/>
      <c r="F802" s="44"/>
      <c r="G802" s="44"/>
      <c r="H802" s="44"/>
      <c r="I802" s="44"/>
      <c r="J802" s="44"/>
      <c r="K802" s="44"/>
      <c r="L802" s="44"/>
      <c r="M802" s="44"/>
      <c r="N802" s="44"/>
      <c r="O802" s="44"/>
      <c r="P802" s="44"/>
      <c r="Q802" s="44"/>
      <c r="R802" s="44"/>
      <c r="S802" s="44"/>
      <c r="T802" s="44"/>
      <c r="U802" s="44"/>
      <c r="V802" s="44"/>
      <c r="W802" s="44"/>
      <c r="X802" s="44"/>
      <c r="Y802" s="44"/>
      <c r="Z802" s="44"/>
    </row>
    <row r="803" spans="1:26" ht="12.75" customHeight="1">
      <c r="A803" s="44"/>
      <c r="B803" s="44"/>
      <c r="C803" s="44"/>
      <c r="D803" s="44"/>
      <c r="E803" s="44"/>
      <c r="F803" s="44"/>
      <c r="G803" s="44"/>
      <c r="H803" s="44"/>
      <c r="I803" s="44"/>
      <c r="J803" s="44"/>
      <c r="K803" s="44"/>
      <c r="L803" s="44"/>
      <c r="M803" s="44"/>
      <c r="N803" s="44"/>
      <c r="O803" s="44"/>
      <c r="P803" s="44"/>
      <c r="Q803" s="44"/>
      <c r="R803" s="44"/>
      <c r="S803" s="44"/>
      <c r="T803" s="44"/>
      <c r="U803" s="44"/>
      <c r="V803" s="44"/>
      <c r="W803" s="44"/>
      <c r="X803" s="44"/>
      <c r="Y803" s="44"/>
      <c r="Z803" s="44"/>
    </row>
    <row r="804" spans="1:26" ht="12.75" customHeight="1">
      <c r="A804" s="44"/>
      <c r="B804" s="44"/>
      <c r="C804" s="44"/>
      <c r="D804" s="44"/>
      <c r="E804" s="44"/>
      <c r="F804" s="44"/>
      <c r="G804" s="44"/>
      <c r="H804" s="44"/>
      <c r="I804" s="44"/>
      <c r="J804" s="44"/>
      <c r="K804" s="44"/>
      <c r="L804" s="44"/>
      <c r="M804" s="44"/>
      <c r="N804" s="44"/>
      <c r="O804" s="44"/>
      <c r="P804" s="44"/>
      <c r="Q804" s="44"/>
      <c r="R804" s="44"/>
      <c r="S804" s="44"/>
      <c r="T804" s="44"/>
      <c r="U804" s="44"/>
      <c r="V804" s="44"/>
      <c r="W804" s="44"/>
      <c r="X804" s="44"/>
      <c r="Y804" s="44"/>
      <c r="Z804" s="44"/>
    </row>
    <row r="805" spans="1:26" ht="12.75" customHeight="1">
      <c r="A805" s="44"/>
      <c r="B805" s="44"/>
      <c r="C805" s="44"/>
      <c r="D805" s="44"/>
      <c r="E805" s="44"/>
      <c r="F805" s="44"/>
      <c r="G805" s="44"/>
      <c r="H805" s="44"/>
      <c r="I805" s="44"/>
      <c r="J805" s="44"/>
      <c r="K805" s="44"/>
      <c r="L805" s="44"/>
      <c r="M805" s="44"/>
      <c r="N805" s="44"/>
      <c r="O805" s="44"/>
      <c r="P805" s="44"/>
      <c r="Q805" s="44"/>
      <c r="R805" s="44"/>
      <c r="S805" s="44"/>
      <c r="T805" s="44"/>
      <c r="U805" s="44"/>
      <c r="V805" s="44"/>
      <c r="W805" s="44"/>
      <c r="X805" s="44"/>
      <c r="Y805" s="44"/>
      <c r="Z805" s="44"/>
    </row>
    <row r="806" spans="1:26" ht="12.75" customHeight="1">
      <c r="A806" s="44"/>
      <c r="B806" s="44"/>
      <c r="C806" s="44"/>
      <c r="D806" s="44"/>
      <c r="E806" s="44"/>
      <c r="F806" s="44"/>
      <c r="G806" s="44"/>
      <c r="H806" s="44"/>
      <c r="I806" s="44"/>
      <c r="J806" s="44"/>
      <c r="K806" s="44"/>
      <c r="L806" s="44"/>
      <c r="M806" s="44"/>
      <c r="N806" s="44"/>
      <c r="O806" s="44"/>
      <c r="P806" s="44"/>
      <c r="Q806" s="44"/>
      <c r="R806" s="44"/>
      <c r="S806" s="44"/>
      <c r="T806" s="44"/>
      <c r="U806" s="44"/>
      <c r="V806" s="44"/>
      <c r="W806" s="44"/>
      <c r="X806" s="44"/>
      <c r="Y806" s="44"/>
      <c r="Z806" s="44"/>
    </row>
    <row r="807" spans="1:26" ht="12.75" customHeight="1">
      <c r="A807" s="44"/>
      <c r="B807" s="44"/>
      <c r="C807" s="44"/>
      <c r="D807" s="44"/>
      <c r="E807" s="44"/>
      <c r="F807" s="44"/>
      <c r="G807" s="44"/>
      <c r="H807" s="44"/>
      <c r="I807" s="44"/>
      <c r="J807" s="44"/>
      <c r="K807" s="44"/>
      <c r="L807" s="44"/>
      <c r="M807" s="44"/>
      <c r="N807" s="44"/>
      <c r="O807" s="44"/>
      <c r="P807" s="44"/>
      <c r="Q807" s="44"/>
      <c r="R807" s="44"/>
      <c r="S807" s="44"/>
      <c r="T807" s="44"/>
      <c r="U807" s="44"/>
      <c r="V807" s="44"/>
      <c r="W807" s="44"/>
      <c r="X807" s="44"/>
      <c r="Y807" s="44"/>
      <c r="Z807" s="44"/>
    </row>
    <row r="808" spans="1:26" ht="12.75" customHeight="1">
      <c r="A808" s="44"/>
      <c r="B808" s="44"/>
      <c r="C808" s="44"/>
      <c r="D808" s="44"/>
      <c r="E808" s="44"/>
      <c r="F808" s="44"/>
      <c r="G808" s="44"/>
      <c r="H808" s="44"/>
      <c r="I808" s="44"/>
      <c r="J808" s="44"/>
      <c r="K808" s="44"/>
      <c r="L808" s="44"/>
      <c r="M808" s="44"/>
      <c r="N808" s="44"/>
      <c r="O808" s="44"/>
      <c r="P808" s="44"/>
      <c r="Q808" s="44"/>
      <c r="R808" s="44"/>
      <c r="S808" s="44"/>
      <c r="T808" s="44"/>
      <c r="U808" s="44"/>
      <c r="V808" s="44"/>
      <c r="W808" s="44"/>
      <c r="X808" s="44"/>
      <c r="Y808" s="44"/>
      <c r="Z808" s="44"/>
    </row>
    <row r="809" spans="1:26" ht="12.75" customHeight="1">
      <c r="A809" s="44"/>
      <c r="B809" s="44"/>
      <c r="C809" s="44"/>
      <c r="D809" s="44"/>
      <c r="E809" s="44"/>
      <c r="F809" s="44"/>
      <c r="G809" s="44"/>
      <c r="H809" s="44"/>
      <c r="I809" s="44"/>
      <c r="J809" s="44"/>
      <c r="K809" s="44"/>
      <c r="L809" s="44"/>
      <c r="M809" s="44"/>
      <c r="N809" s="44"/>
      <c r="O809" s="44"/>
      <c r="P809" s="44"/>
      <c r="Q809" s="44"/>
      <c r="R809" s="44"/>
      <c r="S809" s="44"/>
      <c r="T809" s="44"/>
      <c r="U809" s="44"/>
      <c r="V809" s="44"/>
      <c r="W809" s="44"/>
      <c r="X809" s="44"/>
      <c r="Y809" s="44"/>
      <c r="Z809" s="44"/>
    </row>
    <row r="810" spans="1:26" ht="12.75" customHeight="1">
      <c r="A810" s="44"/>
      <c r="B810" s="44"/>
      <c r="C810" s="44"/>
      <c r="D810" s="44"/>
      <c r="E810" s="44"/>
      <c r="F810" s="44"/>
      <c r="G810" s="44"/>
      <c r="H810" s="44"/>
      <c r="I810" s="44"/>
      <c r="J810" s="44"/>
      <c r="K810" s="44"/>
      <c r="L810" s="44"/>
      <c r="M810" s="44"/>
      <c r="N810" s="44"/>
      <c r="O810" s="44"/>
      <c r="P810" s="44"/>
      <c r="Q810" s="44"/>
      <c r="R810" s="44"/>
      <c r="S810" s="44"/>
      <c r="T810" s="44"/>
      <c r="U810" s="44"/>
      <c r="V810" s="44"/>
      <c r="W810" s="44"/>
      <c r="X810" s="44"/>
      <c r="Y810" s="44"/>
      <c r="Z810" s="44"/>
    </row>
    <row r="811" spans="1:26" ht="12.75" customHeight="1">
      <c r="A811" s="44"/>
      <c r="B811" s="44"/>
      <c r="C811" s="44"/>
      <c r="D811" s="44"/>
      <c r="E811" s="44"/>
      <c r="F811" s="44"/>
      <c r="G811" s="44"/>
      <c r="H811" s="44"/>
      <c r="I811" s="44"/>
      <c r="J811" s="44"/>
      <c r="K811" s="44"/>
      <c r="L811" s="44"/>
      <c r="M811" s="44"/>
      <c r="N811" s="44"/>
      <c r="O811" s="44"/>
      <c r="P811" s="44"/>
      <c r="Q811" s="44"/>
      <c r="R811" s="44"/>
      <c r="S811" s="44"/>
      <c r="T811" s="44"/>
      <c r="U811" s="44"/>
      <c r="V811" s="44"/>
      <c r="W811" s="44"/>
      <c r="X811" s="44"/>
      <c r="Y811" s="44"/>
      <c r="Z811" s="44"/>
    </row>
    <row r="812" spans="1:26" ht="12.75" customHeight="1">
      <c r="A812" s="44"/>
      <c r="B812" s="44"/>
      <c r="C812" s="44"/>
      <c r="D812" s="44"/>
      <c r="E812" s="44"/>
      <c r="F812" s="44"/>
      <c r="G812" s="44"/>
      <c r="H812" s="44"/>
      <c r="I812" s="44"/>
      <c r="J812" s="44"/>
      <c r="K812" s="44"/>
      <c r="L812" s="44"/>
      <c r="M812" s="44"/>
      <c r="N812" s="44"/>
      <c r="O812" s="44"/>
      <c r="P812" s="44"/>
      <c r="Q812" s="44"/>
      <c r="R812" s="44"/>
      <c r="S812" s="44"/>
      <c r="T812" s="44"/>
      <c r="U812" s="44"/>
      <c r="V812" s="44"/>
      <c r="W812" s="44"/>
      <c r="X812" s="44"/>
      <c r="Y812" s="44"/>
      <c r="Z812" s="44"/>
    </row>
    <row r="813" spans="1:26" ht="12.75" customHeight="1">
      <c r="A813" s="44"/>
      <c r="B813" s="44"/>
      <c r="C813" s="44"/>
      <c r="D813" s="44"/>
      <c r="E813" s="44"/>
      <c r="F813" s="44"/>
      <c r="G813" s="44"/>
      <c r="H813" s="44"/>
      <c r="I813" s="44"/>
      <c r="J813" s="44"/>
      <c r="K813" s="44"/>
      <c r="L813" s="44"/>
      <c r="M813" s="44"/>
      <c r="N813" s="44"/>
      <c r="O813" s="44"/>
      <c r="P813" s="44"/>
      <c r="Q813" s="44"/>
      <c r="R813" s="44"/>
      <c r="S813" s="44"/>
      <c r="T813" s="44"/>
      <c r="U813" s="44"/>
      <c r="V813" s="44"/>
      <c r="W813" s="44"/>
      <c r="X813" s="44"/>
      <c r="Y813" s="44"/>
      <c r="Z813" s="44"/>
    </row>
    <row r="814" spans="1:26" ht="12.75" customHeight="1">
      <c r="A814" s="44"/>
      <c r="B814" s="44"/>
      <c r="C814" s="44"/>
      <c r="D814" s="44"/>
      <c r="E814" s="44"/>
      <c r="F814" s="44"/>
      <c r="G814" s="44"/>
      <c r="H814" s="44"/>
      <c r="I814" s="44"/>
      <c r="J814" s="44"/>
      <c r="K814" s="44"/>
      <c r="L814" s="44"/>
      <c r="M814" s="44"/>
      <c r="N814" s="44"/>
      <c r="O814" s="44"/>
      <c r="P814" s="44"/>
      <c r="Q814" s="44"/>
      <c r="R814" s="44"/>
      <c r="S814" s="44"/>
      <c r="T814" s="44"/>
      <c r="U814" s="44"/>
      <c r="V814" s="44"/>
      <c r="W814" s="44"/>
      <c r="X814" s="44"/>
      <c r="Y814" s="44"/>
      <c r="Z814" s="44"/>
    </row>
    <row r="815" spans="1:26" ht="12.75" customHeight="1">
      <c r="A815" s="44"/>
      <c r="B815" s="44"/>
      <c r="C815" s="44"/>
      <c r="D815" s="44"/>
      <c r="E815" s="44"/>
      <c r="F815" s="44"/>
      <c r="G815" s="44"/>
      <c r="H815" s="44"/>
      <c r="I815" s="44"/>
      <c r="J815" s="44"/>
      <c r="K815" s="44"/>
      <c r="L815" s="44"/>
      <c r="M815" s="44"/>
      <c r="N815" s="44"/>
      <c r="O815" s="44"/>
      <c r="P815" s="44"/>
      <c r="Q815" s="44"/>
      <c r="R815" s="44"/>
      <c r="S815" s="44"/>
      <c r="T815" s="44"/>
      <c r="U815" s="44"/>
      <c r="V815" s="44"/>
      <c r="W815" s="44"/>
      <c r="X815" s="44"/>
      <c r="Y815" s="44"/>
      <c r="Z815" s="44"/>
    </row>
    <row r="816" spans="1:26" ht="12.75" customHeight="1">
      <c r="A816" s="44"/>
      <c r="B816" s="44"/>
      <c r="C816" s="44"/>
      <c r="D816" s="44"/>
      <c r="E816" s="44"/>
      <c r="F816" s="44"/>
      <c r="G816" s="44"/>
      <c r="H816" s="44"/>
      <c r="I816" s="44"/>
      <c r="J816" s="44"/>
      <c r="K816" s="44"/>
      <c r="L816" s="44"/>
      <c r="M816" s="44"/>
      <c r="N816" s="44"/>
      <c r="O816" s="44"/>
      <c r="P816" s="44"/>
      <c r="Q816" s="44"/>
      <c r="R816" s="44"/>
      <c r="S816" s="44"/>
      <c r="T816" s="44"/>
      <c r="U816" s="44"/>
      <c r="V816" s="44"/>
      <c r="W816" s="44"/>
      <c r="X816" s="44"/>
      <c r="Y816" s="44"/>
      <c r="Z816" s="44"/>
    </row>
    <row r="817" spans="1:26" ht="12.75" customHeight="1">
      <c r="A817" s="44"/>
      <c r="B817" s="44"/>
      <c r="C817" s="44"/>
      <c r="D817" s="44"/>
      <c r="E817" s="44"/>
      <c r="F817" s="44"/>
      <c r="G817" s="44"/>
      <c r="H817" s="44"/>
      <c r="I817" s="44"/>
      <c r="J817" s="44"/>
      <c r="K817" s="44"/>
      <c r="L817" s="44"/>
      <c r="M817" s="44"/>
      <c r="N817" s="44"/>
      <c r="O817" s="44"/>
      <c r="P817" s="44"/>
      <c r="Q817" s="44"/>
      <c r="R817" s="44"/>
      <c r="S817" s="44"/>
      <c r="T817" s="44"/>
      <c r="U817" s="44"/>
      <c r="V817" s="44"/>
      <c r="W817" s="44"/>
      <c r="X817" s="44"/>
      <c r="Y817" s="44"/>
      <c r="Z817" s="44"/>
    </row>
    <row r="818" spans="1:26" ht="12.75" customHeight="1">
      <c r="A818" s="44"/>
      <c r="B818" s="44"/>
      <c r="C818" s="44"/>
      <c r="D818" s="44"/>
      <c r="E818" s="44"/>
      <c r="F818" s="44"/>
      <c r="G818" s="44"/>
      <c r="H818" s="44"/>
      <c r="I818" s="44"/>
      <c r="J818" s="44"/>
      <c r="K818" s="44"/>
      <c r="L818" s="44"/>
      <c r="M818" s="44"/>
      <c r="N818" s="44"/>
      <c r="O818" s="44"/>
      <c r="P818" s="44"/>
      <c r="Q818" s="44"/>
      <c r="R818" s="44"/>
      <c r="S818" s="44"/>
      <c r="T818" s="44"/>
      <c r="U818" s="44"/>
      <c r="V818" s="44"/>
      <c r="W818" s="44"/>
      <c r="X818" s="44"/>
      <c r="Y818" s="44"/>
      <c r="Z818" s="44"/>
    </row>
    <row r="819" spans="1:26" ht="12.75" customHeight="1">
      <c r="A819" s="44"/>
      <c r="B819" s="44"/>
      <c r="C819" s="44"/>
      <c r="D819" s="44"/>
      <c r="E819" s="44"/>
      <c r="F819" s="44"/>
      <c r="G819" s="44"/>
      <c r="H819" s="44"/>
      <c r="I819" s="44"/>
      <c r="J819" s="44"/>
      <c r="K819" s="44"/>
      <c r="L819" s="44"/>
      <c r="M819" s="44"/>
      <c r="N819" s="44"/>
      <c r="O819" s="44"/>
      <c r="P819" s="44"/>
      <c r="Q819" s="44"/>
      <c r="R819" s="44"/>
      <c r="S819" s="44"/>
      <c r="T819" s="44"/>
      <c r="U819" s="44"/>
      <c r="V819" s="44"/>
      <c r="W819" s="44"/>
      <c r="X819" s="44"/>
      <c r="Y819" s="44"/>
      <c r="Z819" s="44"/>
    </row>
    <row r="820" spans="1:26" ht="12.75" customHeight="1">
      <c r="A820" s="44"/>
      <c r="B820" s="44"/>
      <c r="C820" s="44"/>
      <c r="D820" s="44"/>
      <c r="E820" s="44"/>
      <c r="F820" s="44"/>
      <c r="G820" s="44"/>
      <c r="H820" s="44"/>
      <c r="I820" s="44"/>
      <c r="J820" s="44"/>
      <c r="K820" s="44"/>
      <c r="L820" s="44"/>
      <c r="M820" s="44"/>
      <c r="N820" s="44"/>
      <c r="O820" s="44"/>
      <c r="P820" s="44"/>
      <c r="Q820" s="44"/>
      <c r="R820" s="44"/>
      <c r="S820" s="44"/>
      <c r="T820" s="44"/>
      <c r="U820" s="44"/>
      <c r="V820" s="44"/>
      <c r="W820" s="44"/>
      <c r="X820" s="44"/>
      <c r="Y820" s="44"/>
      <c r="Z820" s="44"/>
    </row>
    <row r="821" spans="1:26" ht="12.75" customHeight="1">
      <c r="A821" s="44"/>
      <c r="B821" s="44"/>
      <c r="C821" s="44"/>
      <c r="D821" s="44"/>
      <c r="E821" s="44"/>
      <c r="F821" s="44"/>
      <c r="G821" s="44"/>
      <c r="H821" s="44"/>
      <c r="I821" s="44"/>
      <c r="J821" s="44"/>
      <c r="K821" s="44"/>
      <c r="L821" s="44"/>
      <c r="M821" s="44"/>
      <c r="N821" s="44"/>
      <c r="O821" s="44"/>
      <c r="P821" s="44"/>
      <c r="Q821" s="44"/>
      <c r="R821" s="44"/>
      <c r="S821" s="44"/>
      <c r="T821" s="44"/>
      <c r="U821" s="44"/>
      <c r="V821" s="44"/>
      <c r="W821" s="44"/>
      <c r="X821" s="44"/>
      <c r="Y821" s="44"/>
      <c r="Z821" s="44"/>
    </row>
    <row r="822" spans="1:26" ht="12.75" customHeight="1">
      <c r="A822" s="44"/>
      <c r="B822" s="44"/>
      <c r="C822" s="44"/>
      <c r="D822" s="44"/>
      <c r="E822" s="44"/>
      <c r="F822" s="44"/>
      <c r="G822" s="44"/>
      <c r="H822" s="44"/>
      <c r="I822" s="44"/>
      <c r="J822" s="44"/>
      <c r="K822" s="44"/>
      <c r="L822" s="44"/>
      <c r="M822" s="44"/>
      <c r="N822" s="44"/>
      <c r="O822" s="44"/>
      <c r="P822" s="44"/>
      <c r="Q822" s="44"/>
      <c r="R822" s="44"/>
      <c r="S822" s="44"/>
      <c r="T822" s="44"/>
      <c r="U822" s="44"/>
      <c r="V822" s="44"/>
      <c r="W822" s="44"/>
      <c r="X822" s="44"/>
      <c r="Y822" s="44"/>
      <c r="Z822" s="44"/>
    </row>
    <row r="823" spans="1:26" ht="12.75" customHeight="1">
      <c r="A823" s="44"/>
      <c r="B823" s="44"/>
      <c r="C823" s="44"/>
      <c r="D823" s="44"/>
      <c r="E823" s="44"/>
      <c r="F823" s="44"/>
      <c r="G823" s="44"/>
      <c r="H823" s="44"/>
      <c r="I823" s="44"/>
      <c r="J823" s="44"/>
      <c r="K823" s="44"/>
      <c r="L823" s="44"/>
      <c r="M823" s="44"/>
      <c r="N823" s="44"/>
      <c r="O823" s="44"/>
      <c r="P823" s="44"/>
      <c r="Q823" s="44"/>
      <c r="R823" s="44"/>
      <c r="S823" s="44"/>
      <c r="T823" s="44"/>
      <c r="U823" s="44"/>
      <c r="V823" s="44"/>
      <c r="W823" s="44"/>
      <c r="X823" s="44"/>
      <c r="Y823" s="44"/>
      <c r="Z823" s="44"/>
    </row>
    <row r="824" spans="1:26" ht="12.75" customHeight="1">
      <c r="A824" s="44"/>
      <c r="B824" s="44"/>
      <c r="C824" s="44"/>
      <c r="D824" s="44"/>
      <c r="E824" s="44"/>
      <c r="F824" s="44"/>
      <c r="G824" s="44"/>
      <c r="H824" s="44"/>
      <c r="I824" s="44"/>
      <c r="J824" s="44"/>
      <c r="K824" s="44"/>
      <c r="L824" s="44"/>
      <c r="M824" s="44"/>
      <c r="N824" s="44"/>
      <c r="O824" s="44"/>
      <c r="P824" s="44"/>
      <c r="Q824" s="44"/>
      <c r="R824" s="44"/>
      <c r="S824" s="44"/>
      <c r="T824" s="44"/>
      <c r="U824" s="44"/>
      <c r="V824" s="44"/>
      <c r="W824" s="44"/>
      <c r="X824" s="44"/>
      <c r="Y824" s="44"/>
      <c r="Z824" s="44"/>
    </row>
    <row r="825" spans="1:26" ht="12.75" customHeight="1">
      <c r="A825" s="44"/>
      <c r="B825" s="44"/>
      <c r="C825" s="44"/>
      <c r="D825" s="44"/>
      <c r="E825" s="44"/>
      <c r="F825" s="44"/>
      <c r="G825" s="44"/>
      <c r="H825" s="44"/>
      <c r="I825" s="44"/>
      <c r="J825" s="44"/>
      <c r="K825" s="44"/>
      <c r="L825" s="44"/>
      <c r="M825" s="44"/>
      <c r="N825" s="44"/>
      <c r="O825" s="44"/>
      <c r="P825" s="44"/>
      <c r="Q825" s="44"/>
      <c r="R825" s="44"/>
      <c r="S825" s="44"/>
      <c r="T825" s="44"/>
      <c r="U825" s="44"/>
      <c r="V825" s="44"/>
      <c r="W825" s="44"/>
      <c r="X825" s="44"/>
      <c r="Y825" s="44"/>
      <c r="Z825" s="44"/>
    </row>
    <row r="826" spans="1:26" ht="12.75" customHeight="1">
      <c r="A826" s="44"/>
      <c r="B826" s="44"/>
      <c r="C826" s="44"/>
      <c r="D826" s="44"/>
      <c r="E826" s="44"/>
      <c r="F826" s="44"/>
      <c r="G826" s="44"/>
      <c r="H826" s="44"/>
      <c r="I826" s="44"/>
      <c r="J826" s="44"/>
      <c r="K826" s="44"/>
      <c r="L826" s="44"/>
      <c r="M826" s="44"/>
      <c r="N826" s="44"/>
      <c r="O826" s="44"/>
      <c r="P826" s="44"/>
      <c r="Q826" s="44"/>
      <c r="R826" s="44"/>
      <c r="S826" s="44"/>
      <c r="T826" s="44"/>
      <c r="U826" s="44"/>
      <c r="V826" s="44"/>
      <c r="W826" s="44"/>
      <c r="X826" s="44"/>
      <c r="Y826" s="44"/>
      <c r="Z826" s="44"/>
    </row>
    <row r="827" spans="1:26" ht="12.75" customHeight="1">
      <c r="A827" s="44"/>
      <c r="B827" s="44"/>
      <c r="C827" s="44"/>
      <c r="D827" s="44"/>
      <c r="E827" s="44"/>
      <c r="F827" s="44"/>
      <c r="G827" s="44"/>
      <c r="H827" s="44"/>
      <c r="I827" s="44"/>
      <c r="J827" s="44"/>
      <c r="K827" s="44"/>
      <c r="L827" s="44"/>
      <c r="M827" s="44"/>
      <c r="N827" s="44"/>
      <c r="O827" s="44"/>
      <c r="P827" s="44"/>
      <c r="Q827" s="44"/>
      <c r="R827" s="44"/>
      <c r="S827" s="44"/>
      <c r="T827" s="44"/>
      <c r="U827" s="44"/>
      <c r="V827" s="44"/>
      <c r="W827" s="44"/>
      <c r="X827" s="44"/>
      <c r="Y827" s="44"/>
      <c r="Z827" s="44"/>
    </row>
    <row r="828" spans="1:26" ht="12.75" customHeight="1">
      <c r="A828" s="44"/>
      <c r="B828" s="44"/>
      <c r="C828" s="44"/>
      <c r="D828" s="44"/>
      <c r="E828" s="44"/>
      <c r="F828" s="44"/>
      <c r="G828" s="44"/>
      <c r="H828" s="44"/>
      <c r="I828" s="44"/>
      <c r="J828" s="44"/>
      <c r="K828" s="44"/>
      <c r="L828" s="44"/>
      <c r="M828" s="44"/>
      <c r="N828" s="44"/>
      <c r="O828" s="44"/>
      <c r="P828" s="44"/>
      <c r="Q828" s="44"/>
      <c r="R828" s="44"/>
      <c r="S828" s="44"/>
      <c r="T828" s="44"/>
      <c r="U828" s="44"/>
      <c r="V828" s="44"/>
      <c r="W828" s="44"/>
      <c r="X828" s="44"/>
      <c r="Y828" s="44"/>
      <c r="Z828" s="44"/>
    </row>
    <row r="829" spans="1:26" ht="12.75" customHeight="1">
      <c r="A829" s="44"/>
      <c r="B829" s="44"/>
      <c r="C829" s="44"/>
      <c r="D829" s="44"/>
      <c r="E829" s="44"/>
      <c r="F829" s="44"/>
      <c r="G829" s="44"/>
      <c r="H829" s="44"/>
      <c r="I829" s="44"/>
      <c r="J829" s="44"/>
      <c r="K829" s="44"/>
      <c r="L829" s="44"/>
      <c r="M829" s="44"/>
      <c r="N829" s="44"/>
      <c r="O829" s="44"/>
      <c r="P829" s="44"/>
      <c r="Q829" s="44"/>
      <c r="R829" s="44"/>
      <c r="S829" s="44"/>
      <c r="T829" s="44"/>
      <c r="U829" s="44"/>
      <c r="V829" s="44"/>
      <c r="W829" s="44"/>
      <c r="X829" s="44"/>
      <c r="Y829" s="44"/>
      <c r="Z829" s="44"/>
    </row>
    <row r="830" spans="1:26" ht="12.75" customHeight="1">
      <c r="A830" s="44"/>
      <c r="B830" s="44"/>
      <c r="C830" s="44"/>
      <c r="D830" s="44"/>
      <c r="E830" s="44"/>
      <c r="F830" s="44"/>
      <c r="G830" s="44"/>
      <c r="H830" s="44"/>
      <c r="I830" s="44"/>
      <c r="J830" s="44"/>
      <c r="K830" s="44"/>
      <c r="L830" s="44"/>
      <c r="M830" s="44"/>
      <c r="N830" s="44"/>
      <c r="O830" s="44"/>
      <c r="P830" s="44"/>
      <c r="Q830" s="44"/>
      <c r="R830" s="44"/>
      <c r="S830" s="44"/>
      <c r="T830" s="44"/>
      <c r="U830" s="44"/>
      <c r="V830" s="44"/>
      <c r="W830" s="44"/>
      <c r="X830" s="44"/>
      <c r="Y830" s="44"/>
      <c r="Z830" s="44"/>
    </row>
    <row r="831" spans="1:26" ht="12.75" customHeight="1">
      <c r="A831" s="44"/>
      <c r="B831" s="44"/>
      <c r="C831" s="44"/>
      <c r="D831" s="44"/>
      <c r="E831" s="44"/>
      <c r="F831" s="44"/>
      <c r="G831" s="44"/>
      <c r="H831" s="44"/>
      <c r="I831" s="44"/>
      <c r="J831" s="44"/>
      <c r="K831" s="44"/>
      <c r="L831" s="44"/>
      <c r="M831" s="44"/>
      <c r="N831" s="44"/>
      <c r="O831" s="44"/>
      <c r="P831" s="44"/>
      <c r="Q831" s="44"/>
      <c r="R831" s="44"/>
      <c r="S831" s="44"/>
      <c r="T831" s="44"/>
      <c r="U831" s="44"/>
      <c r="V831" s="44"/>
      <c r="W831" s="44"/>
      <c r="X831" s="44"/>
      <c r="Y831" s="44"/>
      <c r="Z831" s="44"/>
    </row>
    <row r="832" spans="1:26" ht="12.75" customHeight="1">
      <c r="A832" s="44"/>
      <c r="B832" s="44"/>
      <c r="C832" s="44"/>
      <c r="D832" s="44"/>
      <c r="E832" s="44"/>
      <c r="F832" s="44"/>
      <c r="G832" s="44"/>
      <c r="H832" s="44"/>
      <c r="I832" s="44"/>
      <c r="J832" s="44"/>
      <c r="K832" s="44"/>
      <c r="L832" s="44"/>
      <c r="M832" s="44"/>
      <c r="N832" s="44"/>
      <c r="O832" s="44"/>
      <c r="P832" s="44"/>
      <c r="Q832" s="44"/>
      <c r="R832" s="44"/>
      <c r="S832" s="44"/>
      <c r="T832" s="44"/>
      <c r="U832" s="44"/>
      <c r="V832" s="44"/>
      <c r="W832" s="44"/>
      <c r="X832" s="44"/>
      <c r="Y832" s="44"/>
      <c r="Z832" s="44"/>
    </row>
    <row r="833" spans="1:26" ht="12.75" customHeight="1">
      <c r="A833" s="44"/>
      <c r="B833" s="44"/>
      <c r="C833" s="44"/>
      <c r="D833" s="44"/>
      <c r="E833" s="44"/>
      <c r="F833" s="44"/>
      <c r="G833" s="44"/>
      <c r="H833" s="44"/>
      <c r="I833" s="44"/>
      <c r="J833" s="44"/>
      <c r="K833" s="44"/>
      <c r="L833" s="44"/>
      <c r="M833" s="44"/>
      <c r="N833" s="44"/>
      <c r="O833" s="44"/>
      <c r="P833" s="44"/>
      <c r="Q833" s="44"/>
      <c r="R833" s="44"/>
      <c r="S833" s="44"/>
      <c r="T833" s="44"/>
      <c r="U833" s="44"/>
      <c r="V833" s="44"/>
      <c r="W833" s="44"/>
      <c r="X833" s="44"/>
      <c r="Y833" s="44"/>
      <c r="Z833" s="44"/>
    </row>
    <row r="834" spans="1:26" ht="12.75" customHeight="1">
      <c r="A834" s="44"/>
      <c r="B834" s="44"/>
      <c r="C834" s="44"/>
      <c r="D834" s="44"/>
      <c r="E834" s="44"/>
      <c r="F834" s="44"/>
      <c r="G834" s="44"/>
      <c r="H834" s="44"/>
      <c r="I834" s="44"/>
      <c r="J834" s="44"/>
      <c r="K834" s="44"/>
      <c r="L834" s="44"/>
      <c r="M834" s="44"/>
      <c r="N834" s="44"/>
      <c r="O834" s="44"/>
      <c r="P834" s="44"/>
      <c r="Q834" s="44"/>
      <c r="R834" s="44"/>
      <c r="S834" s="44"/>
      <c r="T834" s="44"/>
      <c r="U834" s="44"/>
      <c r="V834" s="44"/>
      <c r="W834" s="44"/>
      <c r="X834" s="44"/>
      <c r="Y834" s="44"/>
      <c r="Z834" s="44"/>
    </row>
    <row r="835" spans="1:26" ht="12.75" customHeight="1">
      <c r="A835" s="44"/>
      <c r="B835" s="44"/>
      <c r="C835" s="44"/>
      <c r="D835" s="44"/>
      <c r="E835" s="44"/>
      <c r="F835" s="44"/>
      <c r="G835" s="44"/>
      <c r="H835" s="44"/>
      <c r="I835" s="44"/>
      <c r="J835" s="44"/>
      <c r="K835" s="44"/>
      <c r="L835" s="44"/>
      <c r="M835" s="44"/>
      <c r="N835" s="44"/>
      <c r="O835" s="44"/>
      <c r="P835" s="44"/>
      <c r="Q835" s="44"/>
      <c r="R835" s="44"/>
      <c r="S835" s="44"/>
      <c r="T835" s="44"/>
      <c r="U835" s="44"/>
      <c r="V835" s="44"/>
      <c r="W835" s="44"/>
      <c r="X835" s="44"/>
      <c r="Y835" s="44"/>
      <c r="Z835" s="44"/>
    </row>
    <row r="836" spans="1:26" ht="12.75" customHeight="1">
      <c r="A836" s="44"/>
      <c r="B836" s="44"/>
      <c r="C836" s="44"/>
      <c r="D836" s="44"/>
      <c r="E836" s="44"/>
      <c r="F836" s="44"/>
      <c r="G836" s="44"/>
      <c r="H836" s="44"/>
      <c r="I836" s="44"/>
      <c r="J836" s="44"/>
      <c r="K836" s="44"/>
      <c r="L836" s="44"/>
      <c r="M836" s="44"/>
      <c r="N836" s="44"/>
      <c r="O836" s="44"/>
      <c r="P836" s="44"/>
      <c r="Q836" s="44"/>
      <c r="R836" s="44"/>
      <c r="S836" s="44"/>
      <c r="T836" s="44"/>
      <c r="U836" s="44"/>
      <c r="V836" s="44"/>
      <c r="W836" s="44"/>
      <c r="X836" s="44"/>
      <c r="Y836" s="44"/>
      <c r="Z836" s="44"/>
    </row>
    <row r="837" spans="1:26" ht="12.75" customHeight="1">
      <c r="A837" s="44"/>
      <c r="B837" s="44"/>
      <c r="C837" s="44"/>
      <c r="D837" s="44"/>
      <c r="E837" s="44"/>
      <c r="F837" s="44"/>
      <c r="G837" s="44"/>
      <c r="H837" s="44"/>
      <c r="I837" s="44"/>
      <c r="J837" s="44"/>
      <c r="K837" s="44"/>
      <c r="L837" s="44"/>
      <c r="M837" s="44"/>
      <c r="N837" s="44"/>
      <c r="O837" s="44"/>
      <c r="P837" s="44"/>
      <c r="Q837" s="44"/>
      <c r="R837" s="44"/>
      <c r="S837" s="44"/>
      <c r="T837" s="44"/>
      <c r="U837" s="44"/>
      <c r="V837" s="44"/>
      <c r="W837" s="44"/>
      <c r="X837" s="44"/>
      <c r="Y837" s="44"/>
      <c r="Z837" s="44"/>
    </row>
    <row r="838" spans="1:26" ht="12.75" customHeight="1">
      <c r="A838" s="44"/>
      <c r="B838" s="44"/>
      <c r="C838" s="44"/>
      <c r="D838" s="44"/>
      <c r="E838" s="44"/>
      <c r="F838" s="44"/>
      <c r="G838" s="44"/>
      <c r="H838" s="44"/>
      <c r="I838" s="44"/>
      <c r="J838" s="44"/>
      <c r="K838" s="44"/>
      <c r="L838" s="44"/>
      <c r="M838" s="44"/>
      <c r="N838" s="44"/>
      <c r="O838" s="44"/>
      <c r="P838" s="44"/>
      <c r="Q838" s="44"/>
      <c r="R838" s="44"/>
      <c r="S838" s="44"/>
      <c r="T838" s="44"/>
      <c r="U838" s="44"/>
      <c r="V838" s="44"/>
      <c r="W838" s="44"/>
      <c r="X838" s="44"/>
      <c r="Y838" s="44"/>
      <c r="Z838" s="44"/>
    </row>
    <row r="839" spans="1:26" ht="12.75" customHeight="1">
      <c r="A839" s="44"/>
      <c r="B839" s="44"/>
      <c r="C839" s="44"/>
      <c r="D839" s="44"/>
      <c r="E839" s="44"/>
      <c r="F839" s="44"/>
      <c r="G839" s="44"/>
      <c r="H839" s="44"/>
      <c r="I839" s="44"/>
      <c r="J839" s="44"/>
      <c r="K839" s="44"/>
      <c r="L839" s="44"/>
      <c r="M839" s="44"/>
      <c r="N839" s="44"/>
      <c r="O839" s="44"/>
      <c r="P839" s="44"/>
      <c r="Q839" s="44"/>
      <c r="R839" s="44"/>
      <c r="S839" s="44"/>
      <c r="T839" s="44"/>
      <c r="U839" s="44"/>
      <c r="V839" s="44"/>
      <c r="W839" s="44"/>
      <c r="X839" s="44"/>
      <c r="Y839" s="44"/>
      <c r="Z839" s="44"/>
    </row>
    <row r="840" spans="1:26" ht="12.75" customHeight="1">
      <c r="A840" s="44"/>
      <c r="B840" s="44"/>
      <c r="C840" s="44"/>
      <c r="D840" s="44"/>
      <c r="E840" s="44"/>
      <c r="F840" s="44"/>
      <c r="G840" s="44"/>
      <c r="H840" s="44"/>
      <c r="I840" s="44"/>
      <c r="J840" s="44"/>
      <c r="K840" s="44"/>
      <c r="L840" s="44"/>
      <c r="M840" s="44"/>
      <c r="N840" s="44"/>
      <c r="O840" s="44"/>
      <c r="P840" s="44"/>
      <c r="Q840" s="44"/>
      <c r="R840" s="44"/>
      <c r="S840" s="44"/>
      <c r="T840" s="44"/>
      <c r="U840" s="44"/>
      <c r="V840" s="44"/>
      <c r="W840" s="44"/>
      <c r="X840" s="44"/>
      <c r="Y840" s="44"/>
      <c r="Z840" s="44"/>
    </row>
    <row r="841" spans="1:26" ht="12.75" customHeight="1">
      <c r="A841" s="44"/>
      <c r="B841" s="44"/>
      <c r="C841" s="44"/>
      <c r="D841" s="44"/>
      <c r="E841" s="44"/>
      <c r="F841" s="44"/>
      <c r="G841" s="44"/>
      <c r="H841" s="44"/>
      <c r="I841" s="44"/>
      <c r="J841" s="44"/>
      <c r="K841" s="44"/>
      <c r="L841" s="44"/>
      <c r="M841" s="44"/>
      <c r="N841" s="44"/>
      <c r="O841" s="44"/>
      <c r="P841" s="44"/>
      <c r="Q841" s="44"/>
      <c r="R841" s="44"/>
      <c r="S841" s="44"/>
      <c r="T841" s="44"/>
      <c r="U841" s="44"/>
      <c r="V841" s="44"/>
      <c r="W841" s="44"/>
      <c r="X841" s="44"/>
      <c r="Y841" s="44"/>
      <c r="Z841" s="44"/>
    </row>
    <row r="842" spans="1:26" ht="12.75" customHeight="1">
      <c r="A842" s="44"/>
      <c r="B842" s="44"/>
      <c r="C842" s="44"/>
      <c r="D842" s="44"/>
      <c r="E842" s="44"/>
      <c r="F842" s="44"/>
      <c r="G842" s="44"/>
      <c r="H842" s="44"/>
      <c r="I842" s="44"/>
      <c r="J842" s="44"/>
      <c r="K842" s="44"/>
      <c r="L842" s="44"/>
      <c r="M842" s="44"/>
      <c r="N842" s="44"/>
      <c r="O842" s="44"/>
      <c r="P842" s="44"/>
      <c r="Q842" s="44"/>
      <c r="R842" s="44"/>
      <c r="S842" s="44"/>
      <c r="T842" s="44"/>
      <c r="U842" s="44"/>
      <c r="V842" s="44"/>
      <c r="W842" s="44"/>
      <c r="X842" s="44"/>
      <c r="Y842" s="44"/>
      <c r="Z842" s="44"/>
    </row>
    <row r="843" spans="1:26" ht="12.75" customHeight="1">
      <c r="A843" s="44"/>
      <c r="B843" s="44"/>
      <c r="C843" s="44"/>
      <c r="D843" s="44"/>
      <c r="E843" s="44"/>
      <c r="F843" s="44"/>
      <c r="G843" s="44"/>
      <c r="H843" s="44"/>
      <c r="I843" s="44"/>
      <c r="J843" s="44"/>
      <c r="K843" s="44"/>
      <c r="L843" s="44"/>
      <c r="M843" s="44"/>
      <c r="N843" s="44"/>
      <c r="O843" s="44"/>
      <c r="P843" s="44"/>
      <c r="Q843" s="44"/>
      <c r="R843" s="44"/>
      <c r="S843" s="44"/>
      <c r="T843" s="44"/>
      <c r="U843" s="44"/>
      <c r="V843" s="44"/>
      <c r="W843" s="44"/>
      <c r="X843" s="44"/>
      <c r="Y843" s="44"/>
      <c r="Z843" s="44"/>
    </row>
    <row r="844" spans="1:26" ht="12.75" customHeight="1">
      <c r="A844" s="44"/>
      <c r="B844" s="44"/>
      <c r="C844" s="44"/>
      <c r="D844" s="44"/>
      <c r="E844" s="44"/>
      <c r="F844" s="44"/>
      <c r="G844" s="44"/>
      <c r="H844" s="44"/>
      <c r="I844" s="44"/>
      <c r="J844" s="44"/>
      <c r="K844" s="44"/>
      <c r="L844" s="44"/>
      <c r="M844" s="44"/>
      <c r="N844" s="44"/>
      <c r="O844" s="44"/>
      <c r="P844" s="44"/>
      <c r="Q844" s="44"/>
      <c r="R844" s="44"/>
      <c r="S844" s="44"/>
      <c r="T844" s="44"/>
      <c r="U844" s="44"/>
      <c r="V844" s="44"/>
      <c r="W844" s="44"/>
      <c r="X844" s="44"/>
      <c r="Y844" s="44"/>
      <c r="Z844" s="44"/>
    </row>
    <row r="845" spans="1:26" ht="12.75" customHeight="1">
      <c r="A845" s="44"/>
      <c r="B845" s="44"/>
      <c r="C845" s="44"/>
      <c r="D845" s="44"/>
      <c r="E845" s="44"/>
      <c r="F845" s="44"/>
      <c r="G845" s="44"/>
      <c r="H845" s="44"/>
      <c r="I845" s="44"/>
      <c r="J845" s="44"/>
      <c r="K845" s="44"/>
      <c r="L845" s="44"/>
      <c r="M845" s="44"/>
      <c r="N845" s="44"/>
      <c r="O845" s="44"/>
      <c r="P845" s="44"/>
      <c r="Q845" s="44"/>
      <c r="R845" s="44"/>
      <c r="S845" s="44"/>
      <c r="T845" s="44"/>
      <c r="U845" s="44"/>
      <c r="V845" s="44"/>
      <c r="W845" s="44"/>
      <c r="X845" s="44"/>
      <c r="Y845" s="44"/>
      <c r="Z845" s="44"/>
    </row>
    <row r="846" spans="1:26" ht="12.75" customHeight="1">
      <c r="A846" s="44"/>
      <c r="B846" s="44"/>
      <c r="C846" s="44"/>
      <c r="D846" s="44"/>
      <c r="E846" s="44"/>
      <c r="F846" s="44"/>
      <c r="G846" s="44"/>
      <c r="H846" s="44"/>
      <c r="I846" s="44"/>
      <c r="J846" s="44"/>
      <c r="K846" s="44"/>
      <c r="L846" s="44"/>
      <c r="M846" s="44"/>
      <c r="N846" s="44"/>
      <c r="O846" s="44"/>
      <c r="P846" s="44"/>
      <c r="Q846" s="44"/>
      <c r="R846" s="44"/>
      <c r="S846" s="44"/>
      <c r="T846" s="44"/>
      <c r="U846" s="44"/>
      <c r="V846" s="44"/>
      <c r="W846" s="44"/>
      <c r="X846" s="44"/>
      <c r="Y846" s="44"/>
      <c r="Z846" s="44"/>
    </row>
    <row r="847" spans="1:26" ht="12.75" customHeight="1">
      <c r="A847" s="44"/>
      <c r="B847" s="44"/>
      <c r="C847" s="44"/>
      <c r="D847" s="44"/>
      <c r="E847" s="44"/>
      <c r="F847" s="44"/>
      <c r="G847" s="44"/>
      <c r="H847" s="44"/>
      <c r="I847" s="44"/>
      <c r="J847" s="44"/>
      <c r="K847" s="44"/>
      <c r="L847" s="44"/>
      <c r="M847" s="44"/>
      <c r="N847" s="44"/>
      <c r="O847" s="44"/>
      <c r="P847" s="44"/>
      <c r="Q847" s="44"/>
      <c r="R847" s="44"/>
      <c r="S847" s="44"/>
      <c r="T847" s="44"/>
      <c r="U847" s="44"/>
      <c r="V847" s="44"/>
      <c r="W847" s="44"/>
      <c r="X847" s="44"/>
      <c r="Y847" s="44"/>
      <c r="Z847" s="44"/>
    </row>
    <row r="848" spans="1:26" ht="12.75" customHeight="1">
      <c r="A848" s="44"/>
      <c r="B848" s="44"/>
      <c r="C848" s="44"/>
      <c r="D848" s="44"/>
      <c r="E848" s="44"/>
      <c r="F848" s="44"/>
      <c r="G848" s="44"/>
      <c r="H848" s="44"/>
      <c r="I848" s="44"/>
      <c r="J848" s="44"/>
      <c r="K848" s="44"/>
      <c r="L848" s="44"/>
      <c r="M848" s="44"/>
      <c r="N848" s="44"/>
      <c r="O848" s="44"/>
      <c r="P848" s="44"/>
      <c r="Q848" s="44"/>
      <c r="R848" s="44"/>
      <c r="S848" s="44"/>
      <c r="T848" s="44"/>
      <c r="U848" s="44"/>
      <c r="V848" s="44"/>
      <c r="W848" s="44"/>
      <c r="X848" s="44"/>
      <c r="Y848" s="44"/>
      <c r="Z848" s="44"/>
    </row>
    <row r="849" spans="1:26" ht="12.75" customHeight="1">
      <c r="A849" s="44"/>
      <c r="B849" s="44"/>
      <c r="C849" s="44"/>
      <c r="D849" s="44"/>
      <c r="E849" s="44"/>
      <c r="F849" s="44"/>
      <c r="G849" s="44"/>
      <c r="H849" s="44"/>
      <c r="I849" s="44"/>
      <c r="J849" s="44"/>
      <c r="K849" s="44"/>
      <c r="L849" s="44"/>
      <c r="M849" s="44"/>
      <c r="N849" s="44"/>
      <c r="O849" s="44"/>
      <c r="P849" s="44"/>
      <c r="Q849" s="44"/>
      <c r="R849" s="44"/>
      <c r="S849" s="44"/>
      <c r="T849" s="44"/>
      <c r="U849" s="44"/>
      <c r="V849" s="44"/>
      <c r="W849" s="44"/>
      <c r="X849" s="44"/>
      <c r="Y849" s="44"/>
      <c r="Z849" s="44"/>
    </row>
    <row r="850" spans="1:26" ht="12.75" customHeight="1">
      <c r="A850" s="44"/>
      <c r="B850" s="44"/>
      <c r="C850" s="44"/>
      <c r="D850" s="44"/>
      <c r="E850" s="44"/>
      <c r="F850" s="44"/>
      <c r="G850" s="44"/>
      <c r="H850" s="44"/>
      <c r="I850" s="44"/>
      <c r="J850" s="44"/>
      <c r="K850" s="44"/>
      <c r="L850" s="44"/>
      <c r="M850" s="44"/>
      <c r="N850" s="44"/>
      <c r="O850" s="44"/>
      <c r="P850" s="44"/>
      <c r="Q850" s="44"/>
      <c r="R850" s="44"/>
      <c r="S850" s="44"/>
      <c r="T850" s="44"/>
      <c r="U850" s="44"/>
      <c r="V850" s="44"/>
      <c r="W850" s="44"/>
      <c r="X850" s="44"/>
      <c r="Y850" s="44"/>
      <c r="Z850" s="44"/>
    </row>
    <row r="851" spans="1:26" ht="12.75" customHeight="1">
      <c r="A851" s="44"/>
      <c r="B851" s="44"/>
      <c r="C851" s="44"/>
      <c r="D851" s="44"/>
      <c r="E851" s="44"/>
      <c r="F851" s="44"/>
      <c r="G851" s="44"/>
      <c r="H851" s="44"/>
      <c r="I851" s="44"/>
      <c r="J851" s="44"/>
      <c r="K851" s="44"/>
      <c r="L851" s="44"/>
      <c r="M851" s="44"/>
      <c r="N851" s="44"/>
      <c r="O851" s="44"/>
      <c r="P851" s="44"/>
      <c r="Q851" s="44"/>
      <c r="R851" s="44"/>
      <c r="S851" s="44"/>
      <c r="T851" s="44"/>
      <c r="U851" s="44"/>
      <c r="V851" s="44"/>
      <c r="W851" s="44"/>
      <c r="X851" s="44"/>
      <c r="Y851" s="44"/>
      <c r="Z851" s="44"/>
    </row>
    <row r="852" spans="1:26" ht="12.75" customHeight="1">
      <c r="A852" s="44"/>
      <c r="B852" s="44"/>
      <c r="C852" s="44"/>
      <c r="D852" s="44"/>
      <c r="E852" s="44"/>
      <c r="F852" s="44"/>
      <c r="G852" s="44"/>
      <c r="H852" s="44"/>
      <c r="I852" s="44"/>
      <c r="J852" s="44"/>
      <c r="K852" s="44"/>
      <c r="L852" s="44"/>
      <c r="M852" s="44"/>
      <c r="N852" s="44"/>
      <c r="O852" s="44"/>
      <c r="P852" s="44"/>
      <c r="Q852" s="44"/>
      <c r="R852" s="44"/>
      <c r="S852" s="44"/>
      <c r="T852" s="44"/>
      <c r="U852" s="44"/>
      <c r="V852" s="44"/>
      <c r="W852" s="44"/>
      <c r="X852" s="44"/>
      <c r="Y852" s="44"/>
      <c r="Z852" s="44"/>
    </row>
    <row r="853" spans="1:26" ht="12.75" customHeight="1">
      <c r="A853" s="44"/>
      <c r="B853" s="44"/>
      <c r="C853" s="44"/>
      <c r="D853" s="44"/>
      <c r="E853" s="44"/>
      <c r="F853" s="44"/>
      <c r="G853" s="44"/>
      <c r="H853" s="44"/>
      <c r="I853" s="44"/>
      <c r="J853" s="44"/>
      <c r="K853" s="44"/>
      <c r="L853" s="44"/>
      <c r="M853" s="44"/>
      <c r="N853" s="44"/>
      <c r="O853" s="44"/>
      <c r="P853" s="44"/>
      <c r="Q853" s="44"/>
      <c r="R853" s="44"/>
      <c r="S853" s="44"/>
      <c r="T853" s="44"/>
      <c r="U853" s="44"/>
      <c r="V853" s="44"/>
      <c r="W853" s="44"/>
      <c r="X853" s="44"/>
      <c r="Y853" s="44"/>
      <c r="Z853" s="44"/>
    </row>
    <row r="854" spans="1:26" ht="12.75" customHeight="1">
      <c r="A854" s="44"/>
      <c r="B854" s="44"/>
      <c r="C854" s="44"/>
      <c r="D854" s="44"/>
      <c r="E854" s="44"/>
      <c r="F854" s="44"/>
      <c r="G854" s="44"/>
      <c r="H854" s="44"/>
      <c r="I854" s="44"/>
      <c r="J854" s="44"/>
      <c r="K854" s="44"/>
      <c r="L854" s="44"/>
      <c r="M854" s="44"/>
      <c r="N854" s="44"/>
      <c r="O854" s="44"/>
      <c r="P854" s="44"/>
      <c r="Q854" s="44"/>
      <c r="R854" s="44"/>
      <c r="S854" s="44"/>
      <c r="T854" s="44"/>
      <c r="U854" s="44"/>
      <c r="V854" s="44"/>
      <c r="W854" s="44"/>
      <c r="X854" s="44"/>
      <c r="Y854" s="44"/>
      <c r="Z854" s="44"/>
    </row>
    <row r="855" spans="1:26" ht="12.75" customHeight="1">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row>
    <row r="856" spans="1:26" ht="12.75" customHeight="1">
      <c r="A856" s="44"/>
      <c r="B856" s="44"/>
      <c r="C856" s="44"/>
      <c r="D856" s="44"/>
      <c r="E856" s="44"/>
      <c r="F856" s="44"/>
      <c r="G856" s="44"/>
      <c r="H856" s="44"/>
      <c r="I856" s="44"/>
      <c r="J856" s="44"/>
      <c r="K856" s="44"/>
      <c r="L856" s="44"/>
      <c r="M856" s="44"/>
      <c r="N856" s="44"/>
      <c r="O856" s="44"/>
      <c r="P856" s="44"/>
      <c r="Q856" s="44"/>
      <c r="R856" s="44"/>
      <c r="S856" s="44"/>
      <c r="T856" s="44"/>
      <c r="U856" s="44"/>
      <c r="V856" s="44"/>
      <c r="W856" s="44"/>
      <c r="X856" s="44"/>
      <c r="Y856" s="44"/>
      <c r="Z856" s="44"/>
    </row>
    <row r="857" spans="1:26" ht="12.75" customHeight="1">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row>
    <row r="858" spans="1:26" ht="12.75" customHeight="1">
      <c r="A858" s="44"/>
      <c r="B858" s="44"/>
      <c r="C858" s="44"/>
      <c r="D858" s="44"/>
      <c r="E858" s="44"/>
      <c r="F858" s="44"/>
      <c r="G858" s="44"/>
      <c r="H858" s="44"/>
      <c r="I858" s="44"/>
      <c r="J858" s="44"/>
      <c r="K858" s="44"/>
      <c r="L858" s="44"/>
      <c r="M858" s="44"/>
      <c r="N858" s="44"/>
      <c r="O858" s="44"/>
      <c r="P858" s="44"/>
      <c r="Q858" s="44"/>
      <c r="R858" s="44"/>
      <c r="S858" s="44"/>
      <c r="T858" s="44"/>
      <c r="U858" s="44"/>
      <c r="V858" s="44"/>
      <c r="W858" s="44"/>
      <c r="X858" s="44"/>
      <c r="Y858" s="44"/>
      <c r="Z858" s="44"/>
    </row>
    <row r="859" spans="1:26" ht="12.75" customHeight="1">
      <c r="A859" s="44"/>
      <c r="B859" s="44"/>
      <c r="C859" s="44"/>
      <c r="D859" s="44"/>
      <c r="E859" s="44"/>
      <c r="F859" s="44"/>
      <c r="G859" s="44"/>
      <c r="H859" s="44"/>
      <c r="I859" s="44"/>
      <c r="J859" s="44"/>
      <c r="K859" s="44"/>
      <c r="L859" s="44"/>
      <c r="M859" s="44"/>
      <c r="N859" s="44"/>
      <c r="O859" s="44"/>
      <c r="P859" s="44"/>
      <c r="Q859" s="44"/>
      <c r="R859" s="44"/>
      <c r="S859" s="44"/>
      <c r="T859" s="44"/>
      <c r="U859" s="44"/>
      <c r="V859" s="44"/>
      <c r="W859" s="44"/>
      <c r="X859" s="44"/>
      <c r="Y859" s="44"/>
      <c r="Z859" s="44"/>
    </row>
    <row r="860" spans="1:26" ht="12.75" customHeight="1">
      <c r="A860" s="44"/>
      <c r="B860" s="44"/>
      <c r="C860" s="44"/>
      <c r="D860" s="44"/>
      <c r="E860" s="44"/>
      <c r="F860" s="44"/>
      <c r="G860" s="44"/>
      <c r="H860" s="44"/>
      <c r="I860" s="44"/>
      <c r="J860" s="44"/>
      <c r="K860" s="44"/>
      <c r="L860" s="44"/>
      <c r="M860" s="44"/>
      <c r="N860" s="44"/>
      <c r="O860" s="44"/>
      <c r="P860" s="44"/>
      <c r="Q860" s="44"/>
      <c r="R860" s="44"/>
      <c r="S860" s="44"/>
      <c r="T860" s="44"/>
      <c r="U860" s="44"/>
      <c r="V860" s="44"/>
      <c r="W860" s="44"/>
      <c r="X860" s="44"/>
      <c r="Y860" s="44"/>
      <c r="Z860" s="44"/>
    </row>
    <row r="861" spans="1:26" ht="12.75" customHeight="1">
      <c r="A861" s="44"/>
      <c r="B861" s="44"/>
      <c r="C861" s="44"/>
      <c r="D861" s="44"/>
      <c r="E861" s="44"/>
      <c r="F861" s="44"/>
      <c r="G861" s="44"/>
      <c r="H861" s="44"/>
      <c r="I861" s="44"/>
      <c r="J861" s="44"/>
      <c r="K861" s="44"/>
      <c r="L861" s="44"/>
      <c r="M861" s="44"/>
      <c r="N861" s="44"/>
      <c r="O861" s="44"/>
      <c r="P861" s="44"/>
      <c r="Q861" s="44"/>
      <c r="R861" s="44"/>
      <c r="S861" s="44"/>
      <c r="T861" s="44"/>
      <c r="U861" s="44"/>
      <c r="V861" s="44"/>
      <c r="W861" s="44"/>
      <c r="X861" s="44"/>
      <c r="Y861" s="44"/>
      <c r="Z861" s="44"/>
    </row>
    <row r="862" spans="1:26" ht="12.75" customHeight="1">
      <c r="A862" s="44"/>
      <c r="B862" s="44"/>
      <c r="C862" s="44"/>
      <c r="D862" s="44"/>
      <c r="E862" s="44"/>
      <c r="F862" s="44"/>
      <c r="G862" s="44"/>
      <c r="H862" s="44"/>
      <c r="I862" s="44"/>
      <c r="J862" s="44"/>
      <c r="K862" s="44"/>
      <c r="L862" s="44"/>
      <c r="M862" s="44"/>
      <c r="N862" s="44"/>
      <c r="O862" s="44"/>
      <c r="P862" s="44"/>
      <c r="Q862" s="44"/>
      <c r="R862" s="44"/>
      <c r="S862" s="44"/>
      <c r="T862" s="44"/>
      <c r="U862" s="44"/>
      <c r="V862" s="44"/>
      <c r="W862" s="44"/>
      <c r="X862" s="44"/>
      <c r="Y862" s="44"/>
      <c r="Z862" s="44"/>
    </row>
    <row r="863" spans="1:26" ht="12.75" customHeight="1">
      <c r="A863" s="44"/>
      <c r="B863" s="44"/>
      <c r="C863" s="44"/>
      <c r="D863" s="44"/>
      <c r="E863" s="44"/>
      <c r="F863" s="44"/>
      <c r="G863" s="44"/>
      <c r="H863" s="44"/>
      <c r="I863" s="44"/>
      <c r="J863" s="44"/>
      <c r="K863" s="44"/>
      <c r="L863" s="44"/>
      <c r="M863" s="44"/>
      <c r="N863" s="44"/>
      <c r="O863" s="44"/>
      <c r="P863" s="44"/>
      <c r="Q863" s="44"/>
      <c r="R863" s="44"/>
      <c r="S863" s="44"/>
      <c r="T863" s="44"/>
      <c r="U863" s="44"/>
      <c r="V863" s="44"/>
      <c r="W863" s="44"/>
      <c r="X863" s="44"/>
      <c r="Y863" s="44"/>
      <c r="Z863" s="44"/>
    </row>
    <row r="864" spans="1:26" ht="12.75" customHeight="1">
      <c r="A864" s="44"/>
      <c r="B864" s="44"/>
      <c r="C864" s="44"/>
      <c r="D864" s="44"/>
      <c r="E864" s="44"/>
      <c r="F864" s="44"/>
      <c r="G864" s="44"/>
      <c r="H864" s="44"/>
      <c r="I864" s="44"/>
      <c r="J864" s="44"/>
      <c r="K864" s="44"/>
      <c r="L864" s="44"/>
      <c r="M864" s="44"/>
      <c r="N864" s="44"/>
      <c r="O864" s="44"/>
      <c r="P864" s="44"/>
      <c r="Q864" s="44"/>
      <c r="R864" s="44"/>
      <c r="S864" s="44"/>
      <c r="T864" s="44"/>
      <c r="U864" s="44"/>
      <c r="V864" s="44"/>
      <c r="W864" s="44"/>
      <c r="X864" s="44"/>
      <c r="Y864" s="44"/>
      <c r="Z864" s="44"/>
    </row>
    <row r="865" spans="1:26" ht="12.75" customHeight="1">
      <c r="A865" s="44"/>
      <c r="B865" s="44"/>
      <c r="C865" s="44"/>
      <c r="D865" s="44"/>
      <c r="E865" s="44"/>
      <c r="F865" s="44"/>
      <c r="G865" s="44"/>
      <c r="H865" s="44"/>
      <c r="I865" s="44"/>
      <c r="J865" s="44"/>
      <c r="K865" s="44"/>
      <c r="L865" s="44"/>
      <c r="M865" s="44"/>
      <c r="N865" s="44"/>
      <c r="O865" s="44"/>
      <c r="P865" s="44"/>
      <c r="Q865" s="44"/>
      <c r="R865" s="44"/>
      <c r="S865" s="44"/>
      <c r="T865" s="44"/>
      <c r="U865" s="44"/>
      <c r="V865" s="44"/>
      <c r="W865" s="44"/>
      <c r="X865" s="44"/>
      <c r="Y865" s="44"/>
      <c r="Z865" s="44"/>
    </row>
    <row r="866" spans="1:26" ht="12.75" customHeight="1">
      <c r="A866" s="44"/>
      <c r="B866" s="44"/>
      <c r="C866" s="44"/>
      <c r="D866" s="44"/>
      <c r="E866" s="44"/>
      <c r="F866" s="44"/>
      <c r="G866" s="44"/>
      <c r="H866" s="44"/>
      <c r="I866" s="44"/>
      <c r="J866" s="44"/>
      <c r="K866" s="44"/>
      <c r="L866" s="44"/>
      <c r="M866" s="44"/>
      <c r="N866" s="44"/>
      <c r="O866" s="44"/>
      <c r="P866" s="44"/>
      <c r="Q866" s="44"/>
      <c r="R866" s="44"/>
      <c r="S866" s="44"/>
      <c r="T866" s="44"/>
      <c r="U866" s="44"/>
      <c r="V866" s="44"/>
      <c r="W866" s="44"/>
      <c r="X866" s="44"/>
      <c r="Y866" s="44"/>
      <c r="Z866" s="44"/>
    </row>
    <row r="867" spans="1:26" ht="12.75" customHeight="1">
      <c r="A867" s="44"/>
      <c r="B867" s="44"/>
      <c r="C867" s="44"/>
      <c r="D867" s="44"/>
      <c r="E867" s="44"/>
      <c r="F867" s="44"/>
      <c r="G867" s="44"/>
      <c r="H867" s="44"/>
      <c r="I867" s="44"/>
      <c r="J867" s="44"/>
      <c r="K867" s="44"/>
      <c r="L867" s="44"/>
      <c r="M867" s="44"/>
      <c r="N867" s="44"/>
      <c r="O867" s="44"/>
      <c r="P867" s="44"/>
      <c r="Q867" s="44"/>
      <c r="R867" s="44"/>
      <c r="S867" s="44"/>
      <c r="T867" s="44"/>
      <c r="U867" s="44"/>
      <c r="V867" s="44"/>
      <c r="W867" s="44"/>
      <c r="X867" s="44"/>
      <c r="Y867" s="44"/>
      <c r="Z867" s="44"/>
    </row>
    <row r="868" spans="1:26" ht="12.75" customHeight="1">
      <c r="A868" s="44"/>
      <c r="B868" s="44"/>
      <c r="C868" s="44"/>
      <c r="D868" s="44"/>
      <c r="E868" s="44"/>
      <c r="F868" s="44"/>
      <c r="G868" s="44"/>
      <c r="H868" s="44"/>
      <c r="I868" s="44"/>
      <c r="J868" s="44"/>
      <c r="K868" s="44"/>
      <c r="L868" s="44"/>
      <c r="M868" s="44"/>
      <c r="N868" s="44"/>
      <c r="O868" s="44"/>
      <c r="P868" s="44"/>
      <c r="Q868" s="44"/>
      <c r="R868" s="44"/>
      <c r="S868" s="44"/>
      <c r="T868" s="44"/>
      <c r="U868" s="44"/>
      <c r="V868" s="44"/>
      <c r="W868" s="44"/>
      <c r="X868" s="44"/>
      <c r="Y868" s="44"/>
      <c r="Z868" s="44"/>
    </row>
    <row r="869" spans="1:26" ht="12.75" customHeight="1">
      <c r="A869" s="44"/>
      <c r="B869" s="44"/>
      <c r="C869" s="44"/>
      <c r="D869" s="44"/>
      <c r="E869" s="44"/>
      <c r="F869" s="44"/>
      <c r="G869" s="44"/>
      <c r="H869" s="44"/>
      <c r="I869" s="44"/>
      <c r="J869" s="44"/>
      <c r="K869" s="44"/>
      <c r="L869" s="44"/>
      <c r="M869" s="44"/>
      <c r="N869" s="44"/>
      <c r="O869" s="44"/>
      <c r="P869" s="44"/>
      <c r="Q869" s="44"/>
      <c r="R869" s="44"/>
      <c r="S869" s="44"/>
      <c r="T869" s="44"/>
      <c r="U869" s="44"/>
      <c r="V869" s="44"/>
      <c r="W869" s="44"/>
      <c r="X869" s="44"/>
      <c r="Y869" s="44"/>
      <c r="Z869" s="44"/>
    </row>
    <row r="870" spans="1:26" ht="12.75" customHeight="1">
      <c r="A870" s="44"/>
      <c r="B870" s="44"/>
      <c r="C870" s="44"/>
      <c r="D870" s="44"/>
      <c r="E870" s="44"/>
      <c r="F870" s="44"/>
      <c r="G870" s="44"/>
      <c r="H870" s="44"/>
      <c r="I870" s="44"/>
      <c r="J870" s="44"/>
      <c r="K870" s="44"/>
      <c r="L870" s="44"/>
      <c r="M870" s="44"/>
      <c r="N870" s="44"/>
      <c r="O870" s="44"/>
      <c r="P870" s="44"/>
      <c r="Q870" s="44"/>
      <c r="R870" s="44"/>
      <c r="S870" s="44"/>
      <c r="T870" s="44"/>
      <c r="U870" s="44"/>
      <c r="V870" s="44"/>
      <c r="W870" s="44"/>
      <c r="X870" s="44"/>
      <c r="Y870" s="44"/>
      <c r="Z870" s="44"/>
    </row>
    <row r="871" spans="1:26" ht="12.75" customHeight="1">
      <c r="A871" s="44"/>
      <c r="B871" s="44"/>
      <c r="C871" s="44"/>
      <c r="D871" s="44"/>
      <c r="E871" s="44"/>
      <c r="F871" s="44"/>
      <c r="G871" s="44"/>
      <c r="H871" s="44"/>
      <c r="I871" s="44"/>
      <c r="J871" s="44"/>
      <c r="K871" s="44"/>
      <c r="L871" s="44"/>
      <c r="M871" s="44"/>
      <c r="N871" s="44"/>
      <c r="O871" s="44"/>
      <c r="P871" s="44"/>
      <c r="Q871" s="44"/>
      <c r="R871" s="44"/>
      <c r="S871" s="44"/>
      <c r="T871" s="44"/>
      <c r="U871" s="44"/>
      <c r="V871" s="44"/>
      <c r="W871" s="44"/>
      <c r="X871" s="44"/>
      <c r="Y871" s="44"/>
      <c r="Z871" s="44"/>
    </row>
    <row r="872" spans="1:26" ht="12.75" customHeight="1">
      <c r="A872" s="44"/>
      <c r="B872" s="44"/>
      <c r="C872" s="44"/>
      <c r="D872" s="44"/>
      <c r="E872" s="44"/>
      <c r="F872" s="44"/>
      <c r="G872" s="44"/>
      <c r="H872" s="44"/>
      <c r="I872" s="44"/>
      <c r="J872" s="44"/>
      <c r="K872" s="44"/>
      <c r="L872" s="44"/>
      <c r="M872" s="44"/>
      <c r="N872" s="44"/>
      <c r="O872" s="44"/>
      <c r="P872" s="44"/>
      <c r="Q872" s="44"/>
      <c r="R872" s="44"/>
      <c r="S872" s="44"/>
      <c r="T872" s="44"/>
      <c r="U872" s="44"/>
      <c r="V872" s="44"/>
      <c r="W872" s="44"/>
      <c r="X872" s="44"/>
      <c r="Y872" s="44"/>
      <c r="Z872" s="44"/>
    </row>
    <row r="873" spans="1:26" ht="12.75" customHeight="1">
      <c r="A873" s="44"/>
      <c r="B873" s="44"/>
      <c r="C873" s="44"/>
      <c r="D873" s="44"/>
      <c r="E873" s="44"/>
      <c r="F873" s="44"/>
      <c r="G873" s="44"/>
      <c r="H873" s="44"/>
      <c r="I873" s="44"/>
      <c r="J873" s="44"/>
      <c r="K873" s="44"/>
      <c r="L873" s="44"/>
      <c r="M873" s="44"/>
      <c r="N873" s="44"/>
      <c r="O873" s="44"/>
      <c r="P873" s="44"/>
      <c r="Q873" s="44"/>
      <c r="R873" s="44"/>
      <c r="S873" s="44"/>
      <c r="T873" s="44"/>
      <c r="U873" s="44"/>
      <c r="V873" s="44"/>
      <c r="W873" s="44"/>
      <c r="X873" s="44"/>
      <c r="Y873" s="44"/>
      <c r="Z873" s="44"/>
    </row>
    <row r="874" spans="1:26" ht="12.75" customHeight="1">
      <c r="A874" s="44"/>
      <c r="B874" s="44"/>
      <c r="C874" s="44"/>
      <c r="D874" s="44"/>
      <c r="E874" s="44"/>
      <c r="F874" s="44"/>
      <c r="G874" s="44"/>
      <c r="H874" s="44"/>
      <c r="I874" s="44"/>
      <c r="J874" s="44"/>
      <c r="K874" s="44"/>
      <c r="L874" s="44"/>
      <c r="M874" s="44"/>
      <c r="N874" s="44"/>
      <c r="O874" s="44"/>
      <c r="P874" s="44"/>
      <c r="Q874" s="44"/>
      <c r="R874" s="44"/>
      <c r="S874" s="44"/>
      <c r="T874" s="44"/>
      <c r="U874" s="44"/>
      <c r="V874" s="44"/>
      <c r="W874" s="44"/>
      <c r="X874" s="44"/>
      <c r="Y874" s="44"/>
      <c r="Z874" s="44"/>
    </row>
    <row r="875" spans="1:26" ht="12.75" customHeight="1">
      <c r="A875" s="44"/>
      <c r="B875" s="44"/>
      <c r="C875" s="44"/>
      <c r="D875" s="44"/>
      <c r="E875" s="44"/>
      <c r="F875" s="44"/>
      <c r="G875" s="44"/>
      <c r="H875" s="44"/>
      <c r="I875" s="44"/>
      <c r="J875" s="44"/>
      <c r="K875" s="44"/>
      <c r="L875" s="44"/>
      <c r="M875" s="44"/>
      <c r="N875" s="44"/>
      <c r="O875" s="44"/>
      <c r="P875" s="44"/>
      <c r="Q875" s="44"/>
      <c r="R875" s="44"/>
      <c r="S875" s="44"/>
      <c r="T875" s="44"/>
      <c r="U875" s="44"/>
      <c r="V875" s="44"/>
      <c r="W875" s="44"/>
      <c r="X875" s="44"/>
      <c r="Y875" s="44"/>
      <c r="Z875" s="44"/>
    </row>
    <row r="876" spans="1:26" ht="12.75" customHeight="1">
      <c r="A876" s="44"/>
      <c r="B876" s="44"/>
      <c r="C876" s="44"/>
      <c r="D876" s="44"/>
      <c r="E876" s="44"/>
      <c r="F876" s="44"/>
      <c r="G876" s="44"/>
      <c r="H876" s="44"/>
      <c r="I876" s="44"/>
      <c r="J876" s="44"/>
      <c r="K876" s="44"/>
      <c r="L876" s="44"/>
      <c r="M876" s="44"/>
      <c r="N876" s="44"/>
      <c r="O876" s="44"/>
      <c r="P876" s="44"/>
      <c r="Q876" s="44"/>
      <c r="R876" s="44"/>
      <c r="S876" s="44"/>
      <c r="T876" s="44"/>
      <c r="U876" s="44"/>
      <c r="V876" s="44"/>
      <c r="W876" s="44"/>
      <c r="X876" s="44"/>
      <c r="Y876" s="44"/>
      <c r="Z876" s="44"/>
    </row>
    <row r="877" spans="1:26" ht="12.75" customHeight="1">
      <c r="A877" s="44"/>
      <c r="B877" s="44"/>
      <c r="C877" s="44"/>
      <c r="D877" s="44"/>
      <c r="E877" s="44"/>
      <c r="F877" s="44"/>
      <c r="G877" s="44"/>
      <c r="H877" s="44"/>
      <c r="I877" s="44"/>
      <c r="J877" s="44"/>
      <c r="K877" s="44"/>
      <c r="L877" s="44"/>
      <c r="M877" s="44"/>
      <c r="N877" s="44"/>
      <c r="O877" s="44"/>
      <c r="P877" s="44"/>
      <c r="Q877" s="44"/>
      <c r="R877" s="44"/>
      <c r="S877" s="44"/>
      <c r="T877" s="44"/>
      <c r="U877" s="44"/>
      <c r="V877" s="44"/>
      <c r="W877" s="44"/>
      <c r="X877" s="44"/>
      <c r="Y877" s="44"/>
      <c r="Z877" s="44"/>
    </row>
    <row r="878" spans="1:26" ht="12.75" customHeight="1">
      <c r="A878" s="44"/>
      <c r="B878" s="44"/>
      <c r="C878" s="44"/>
      <c r="D878" s="44"/>
      <c r="E878" s="44"/>
      <c r="F878" s="44"/>
      <c r="G878" s="44"/>
      <c r="H878" s="44"/>
      <c r="I878" s="44"/>
      <c r="J878" s="44"/>
      <c r="K878" s="44"/>
      <c r="L878" s="44"/>
      <c r="M878" s="44"/>
      <c r="N878" s="44"/>
      <c r="O878" s="44"/>
      <c r="P878" s="44"/>
      <c r="Q878" s="44"/>
      <c r="R878" s="44"/>
      <c r="S878" s="44"/>
      <c r="T878" s="44"/>
      <c r="U878" s="44"/>
      <c r="V878" s="44"/>
      <c r="W878" s="44"/>
      <c r="X878" s="44"/>
      <c r="Y878" s="44"/>
      <c r="Z878" s="44"/>
    </row>
    <row r="879" spans="1:26" ht="12.75" customHeight="1">
      <c r="A879" s="44"/>
      <c r="B879" s="44"/>
      <c r="C879" s="44"/>
      <c r="D879" s="44"/>
      <c r="E879" s="44"/>
      <c r="F879" s="44"/>
      <c r="G879" s="44"/>
      <c r="H879" s="44"/>
      <c r="I879" s="44"/>
      <c r="J879" s="44"/>
      <c r="K879" s="44"/>
      <c r="L879" s="44"/>
      <c r="M879" s="44"/>
      <c r="N879" s="44"/>
      <c r="O879" s="44"/>
      <c r="P879" s="44"/>
      <c r="Q879" s="44"/>
      <c r="R879" s="44"/>
      <c r="S879" s="44"/>
      <c r="T879" s="44"/>
      <c r="U879" s="44"/>
      <c r="V879" s="44"/>
      <c r="W879" s="44"/>
      <c r="X879" s="44"/>
      <c r="Y879" s="44"/>
      <c r="Z879" s="44"/>
    </row>
    <row r="880" spans="1:26" ht="12.75" customHeight="1">
      <c r="A880" s="44"/>
      <c r="B880" s="44"/>
      <c r="C880" s="44"/>
      <c r="D880" s="44"/>
      <c r="E880" s="44"/>
      <c r="F880" s="44"/>
      <c r="G880" s="44"/>
      <c r="H880" s="44"/>
      <c r="I880" s="44"/>
      <c r="J880" s="44"/>
      <c r="K880" s="44"/>
      <c r="L880" s="44"/>
      <c r="M880" s="44"/>
      <c r="N880" s="44"/>
      <c r="O880" s="44"/>
      <c r="P880" s="44"/>
      <c r="Q880" s="44"/>
      <c r="R880" s="44"/>
      <c r="S880" s="44"/>
      <c r="T880" s="44"/>
      <c r="U880" s="44"/>
      <c r="V880" s="44"/>
      <c r="W880" s="44"/>
      <c r="X880" s="44"/>
      <c r="Y880" s="44"/>
      <c r="Z880" s="44"/>
    </row>
    <row r="881" spans="1:26" ht="12.75" customHeight="1">
      <c r="A881" s="44"/>
      <c r="B881" s="44"/>
      <c r="C881" s="44"/>
      <c r="D881" s="44"/>
      <c r="E881" s="44"/>
      <c r="F881" s="44"/>
      <c r="G881" s="44"/>
      <c r="H881" s="44"/>
      <c r="I881" s="44"/>
      <c r="J881" s="44"/>
      <c r="K881" s="44"/>
      <c r="L881" s="44"/>
      <c r="M881" s="44"/>
      <c r="N881" s="44"/>
      <c r="O881" s="44"/>
      <c r="P881" s="44"/>
      <c r="Q881" s="44"/>
      <c r="R881" s="44"/>
      <c r="S881" s="44"/>
      <c r="T881" s="44"/>
      <c r="U881" s="44"/>
      <c r="V881" s="44"/>
      <c r="W881" s="44"/>
      <c r="X881" s="44"/>
      <c r="Y881" s="44"/>
      <c r="Z881" s="44"/>
    </row>
    <row r="882" spans="1:26" ht="12.75" customHeight="1">
      <c r="A882" s="44"/>
      <c r="B882" s="44"/>
      <c r="C882" s="44"/>
      <c r="D882" s="44"/>
      <c r="E882" s="44"/>
      <c r="F882" s="44"/>
      <c r="G882" s="44"/>
      <c r="H882" s="44"/>
      <c r="I882" s="44"/>
      <c r="J882" s="44"/>
      <c r="K882" s="44"/>
      <c r="L882" s="44"/>
      <c r="M882" s="44"/>
      <c r="N882" s="44"/>
      <c r="O882" s="44"/>
      <c r="P882" s="44"/>
      <c r="Q882" s="44"/>
      <c r="R882" s="44"/>
      <c r="S882" s="44"/>
      <c r="T882" s="44"/>
      <c r="U882" s="44"/>
      <c r="V882" s="44"/>
      <c r="W882" s="44"/>
      <c r="X882" s="44"/>
      <c r="Y882" s="44"/>
      <c r="Z882" s="44"/>
    </row>
    <row r="883" spans="1:26" ht="12.75" customHeight="1">
      <c r="A883" s="44"/>
      <c r="B883" s="44"/>
      <c r="C883" s="44"/>
      <c r="D883" s="44"/>
      <c r="E883" s="44"/>
      <c r="F883" s="44"/>
      <c r="G883" s="44"/>
      <c r="H883" s="44"/>
      <c r="I883" s="44"/>
      <c r="J883" s="44"/>
      <c r="K883" s="44"/>
      <c r="L883" s="44"/>
      <c r="M883" s="44"/>
      <c r="N883" s="44"/>
      <c r="O883" s="44"/>
      <c r="P883" s="44"/>
      <c r="Q883" s="44"/>
      <c r="R883" s="44"/>
      <c r="S883" s="44"/>
      <c r="T883" s="44"/>
      <c r="U883" s="44"/>
      <c r="V883" s="44"/>
      <c r="W883" s="44"/>
      <c r="X883" s="44"/>
      <c r="Y883" s="44"/>
      <c r="Z883" s="44"/>
    </row>
    <row r="884" spans="1:26" ht="12.75" customHeight="1">
      <c r="A884" s="44"/>
      <c r="B884" s="44"/>
      <c r="C884" s="44"/>
      <c r="D884" s="44"/>
      <c r="E884" s="44"/>
      <c r="F884" s="44"/>
      <c r="G884" s="44"/>
      <c r="H884" s="44"/>
      <c r="I884" s="44"/>
      <c r="J884" s="44"/>
      <c r="K884" s="44"/>
      <c r="L884" s="44"/>
      <c r="M884" s="44"/>
      <c r="N884" s="44"/>
      <c r="O884" s="44"/>
      <c r="P884" s="44"/>
      <c r="Q884" s="44"/>
      <c r="R884" s="44"/>
      <c r="S884" s="44"/>
      <c r="T884" s="44"/>
      <c r="U884" s="44"/>
      <c r="V884" s="44"/>
      <c r="W884" s="44"/>
      <c r="X884" s="44"/>
      <c r="Y884" s="44"/>
      <c r="Z884" s="44"/>
    </row>
    <row r="885" spans="1:26" ht="12.75" customHeight="1">
      <c r="A885" s="44"/>
      <c r="B885" s="44"/>
      <c r="C885" s="44"/>
      <c r="D885" s="44"/>
      <c r="E885" s="44"/>
      <c r="F885" s="44"/>
      <c r="G885" s="44"/>
      <c r="H885" s="44"/>
      <c r="I885" s="44"/>
      <c r="J885" s="44"/>
      <c r="K885" s="44"/>
      <c r="L885" s="44"/>
      <c r="M885" s="44"/>
      <c r="N885" s="44"/>
      <c r="O885" s="44"/>
      <c r="P885" s="44"/>
      <c r="Q885" s="44"/>
      <c r="R885" s="44"/>
      <c r="S885" s="44"/>
      <c r="T885" s="44"/>
      <c r="U885" s="44"/>
      <c r="V885" s="44"/>
      <c r="W885" s="44"/>
      <c r="X885" s="44"/>
      <c r="Y885" s="44"/>
      <c r="Z885" s="44"/>
    </row>
    <row r="886" spans="1:26" ht="12.75" customHeight="1">
      <c r="A886" s="44"/>
      <c r="B886" s="44"/>
      <c r="C886" s="44"/>
      <c r="D886" s="44"/>
      <c r="E886" s="44"/>
      <c r="F886" s="44"/>
      <c r="G886" s="44"/>
      <c r="H886" s="44"/>
      <c r="I886" s="44"/>
      <c r="J886" s="44"/>
      <c r="K886" s="44"/>
      <c r="L886" s="44"/>
      <c r="M886" s="44"/>
      <c r="N886" s="44"/>
      <c r="O886" s="44"/>
      <c r="P886" s="44"/>
      <c r="Q886" s="44"/>
      <c r="R886" s="44"/>
      <c r="S886" s="44"/>
      <c r="T886" s="44"/>
      <c r="U886" s="44"/>
      <c r="V886" s="44"/>
      <c r="W886" s="44"/>
      <c r="X886" s="44"/>
      <c r="Y886" s="44"/>
      <c r="Z886" s="44"/>
    </row>
    <row r="887" spans="1:26" ht="12.75" customHeight="1">
      <c r="A887" s="44"/>
      <c r="B887" s="44"/>
      <c r="C887" s="44"/>
      <c r="D887" s="44"/>
      <c r="E887" s="44"/>
      <c r="F887" s="44"/>
      <c r="G887" s="44"/>
      <c r="H887" s="44"/>
      <c r="I887" s="44"/>
      <c r="J887" s="44"/>
      <c r="K887" s="44"/>
      <c r="L887" s="44"/>
      <c r="M887" s="44"/>
      <c r="N887" s="44"/>
      <c r="O887" s="44"/>
      <c r="P887" s="44"/>
      <c r="Q887" s="44"/>
      <c r="R887" s="44"/>
      <c r="S887" s="44"/>
      <c r="T887" s="44"/>
      <c r="U887" s="44"/>
      <c r="V887" s="44"/>
      <c r="W887" s="44"/>
      <c r="X887" s="44"/>
      <c r="Y887" s="44"/>
      <c r="Z887" s="44"/>
    </row>
    <row r="888" spans="1:26" ht="12.75" customHeight="1">
      <c r="A888" s="44"/>
      <c r="B888" s="44"/>
      <c r="C888" s="44"/>
      <c r="D888" s="44"/>
      <c r="E888" s="44"/>
      <c r="F888" s="44"/>
      <c r="G888" s="44"/>
      <c r="H888" s="44"/>
      <c r="I888" s="44"/>
      <c r="J888" s="44"/>
      <c r="K888" s="44"/>
      <c r="L888" s="44"/>
      <c r="M888" s="44"/>
      <c r="N888" s="44"/>
      <c r="O888" s="44"/>
      <c r="P888" s="44"/>
      <c r="Q888" s="44"/>
      <c r="R888" s="44"/>
      <c r="S888" s="44"/>
      <c r="T888" s="44"/>
      <c r="U888" s="44"/>
      <c r="V888" s="44"/>
      <c r="W888" s="44"/>
      <c r="X888" s="44"/>
      <c r="Y888" s="44"/>
      <c r="Z888" s="44"/>
    </row>
    <row r="889" spans="1:26" ht="12.75" customHeight="1">
      <c r="A889" s="44"/>
      <c r="B889" s="44"/>
      <c r="C889" s="44"/>
      <c r="D889" s="44"/>
      <c r="E889" s="44"/>
      <c r="F889" s="44"/>
      <c r="G889" s="44"/>
      <c r="H889" s="44"/>
      <c r="I889" s="44"/>
      <c r="J889" s="44"/>
      <c r="K889" s="44"/>
      <c r="L889" s="44"/>
      <c r="M889" s="44"/>
      <c r="N889" s="44"/>
      <c r="O889" s="44"/>
      <c r="P889" s="44"/>
      <c r="Q889" s="44"/>
      <c r="R889" s="44"/>
      <c r="S889" s="44"/>
      <c r="T889" s="44"/>
      <c r="U889" s="44"/>
      <c r="V889" s="44"/>
      <c r="W889" s="44"/>
      <c r="X889" s="44"/>
      <c r="Y889" s="44"/>
      <c r="Z889" s="44"/>
    </row>
    <row r="890" spans="1:26" ht="12.75" customHeight="1">
      <c r="A890" s="44"/>
      <c r="B890" s="44"/>
      <c r="C890" s="44"/>
      <c r="D890" s="44"/>
      <c r="E890" s="44"/>
      <c r="F890" s="44"/>
      <c r="G890" s="44"/>
      <c r="H890" s="44"/>
      <c r="I890" s="44"/>
      <c r="J890" s="44"/>
      <c r="K890" s="44"/>
      <c r="L890" s="44"/>
      <c r="M890" s="44"/>
      <c r="N890" s="44"/>
      <c r="O890" s="44"/>
      <c r="P890" s="44"/>
      <c r="Q890" s="44"/>
      <c r="R890" s="44"/>
      <c r="S890" s="44"/>
      <c r="T890" s="44"/>
      <c r="U890" s="44"/>
      <c r="V890" s="44"/>
      <c r="W890" s="44"/>
      <c r="X890" s="44"/>
      <c r="Y890" s="44"/>
      <c r="Z890" s="44"/>
    </row>
    <row r="891" spans="1:26" ht="12.75" customHeight="1">
      <c r="A891" s="44"/>
      <c r="B891" s="44"/>
      <c r="C891" s="44"/>
      <c r="D891" s="44"/>
      <c r="E891" s="44"/>
      <c r="F891" s="44"/>
      <c r="G891" s="44"/>
      <c r="H891" s="44"/>
      <c r="I891" s="44"/>
      <c r="J891" s="44"/>
      <c r="K891" s="44"/>
      <c r="L891" s="44"/>
      <c r="M891" s="44"/>
      <c r="N891" s="44"/>
      <c r="O891" s="44"/>
      <c r="P891" s="44"/>
      <c r="Q891" s="44"/>
      <c r="R891" s="44"/>
      <c r="S891" s="44"/>
      <c r="T891" s="44"/>
      <c r="U891" s="44"/>
      <c r="V891" s="44"/>
      <c r="W891" s="44"/>
      <c r="X891" s="44"/>
      <c r="Y891" s="44"/>
      <c r="Z891" s="44"/>
    </row>
    <row r="892" spans="1:26" ht="12.75" customHeight="1">
      <c r="A892" s="44"/>
      <c r="B892" s="44"/>
      <c r="C892" s="44"/>
      <c r="D892" s="44"/>
      <c r="E892" s="44"/>
      <c r="F892" s="44"/>
      <c r="G892" s="44"/>
      <c r="H892" s="44"/>
      <c r="I892" s="44"/>
      <c r="J892" s="44"/>
      <c r="K892" s="44"/>
      <c r="L892" s="44"/>
      <c r="M892" s="44"/>
      <c r="N892" s="44"/>
      <c r="O892" s="44"/>
      <c r="P892" s="44"/>
      <c r="Q892" s="44"/>
      <c r="R892" s="44"/>
      <c r="S892" s="44"/>
      <c r="T892" s="44"/>
      <c r="U892" s="44"/>
      <c r="V892" s="44"/>
      <c r="W892" s="44"/>
      <c r="X892" s="44"/>
      <c r="Y892" s="44"/>
      <c r="Z892" s="44"/>
    </row>
    <row r="893" spans="1:26" ht="12.75" customHeight="1">
      <c r="A893" s="44"/>
      <c r="B893" s="44"/>
      <c r="C893" s="44"/>
      <c r="D893" s="44"/>
      <c r="E893" s="44"/>
      <c r="F893" s="44"/>
      <c r="G893" s="44"/>
      <c r="H893" s="44"/>
      <c r="I893" s="44"/>
      <c r="J893" s="44"/>
      <c r="K893" s="44"/>
      <c r="L893" s="44"/>
      <c r="M893" s="44"/>
      <c r="N893" s="44"/>
      <c r="O893" s="44"/>
      <c r="P893" s="44"/>
      <c r="Q893" s="44"/>
      <c r="R893" s="44"/>
      <c r="S893" s="44"/>
      <c r="T893" s="44"/>
      <c r="U893" s="44"/>
      <c r="V893" s="44"/>
      <c r="W893" s="44"/>
      <c r="X893" s="44"/>
      <c r="Y893" s="44"/>
      <c r="Z893" s="44"/>
    </row>
    <row r="894" spans="1:26" ht="12.75" customHeight="1">
      <c r="A894" s="44"/>
      <c r="B894" s="44"/>
      <c r="C894" s="44"/>
      <c r="D894" s="44"/>
      <c r="E894" s="44"/>
      <c r="F894" s="44"/>
      <c r="G894" s="44"/>
      <c r="H894" s="44"/>
      <c r="I894" s="44"/>
      <c r="J894" s="44"/>
      <c r="K894" s="44"/>
      <c r="L894" s="44"/>
      <c r="M894" s="44"/>
      <c r="N894" s="44"/>
      <c r="O894" s="44"/>
      <c r="P894" s="44"/>
      <c r="Q894" s="44"/>
      <c r="R894" s="44"/>
      <c r="S894" s="44"/>
      <c r="T894" s="44"/>
      <c r="U894" s="44"/>
      <c r="V894" s="44"/>
      <c r="W894" s="44"/>
      <c r="X894" s="44"/>
      <c r="Y894" s="44"/>
      <c r="Z894" s="44"/>
    </row>
    <row r="895" spans="1:26" ht="12.75" customHeight="1">
      <c r="A895" s="44"/>
      <c r="B895" s="44"/>
      <c r="C895" s="44"/>
      <c r="D895" s="44"/>
      <c r="E895" s="44"/>
      <c r="F895" s="44"/>
      <c r="G895" s="44"/>
      <c r="H895" s="44"/>
      <c r="I895" s="44"/>
      <c r="J895" s="44"/>
      <c r="K895" s="44"/>
      <c r="L895" s="44"/>
      <c r="M895" s="44"/>
      <c r="N895" s="44"/>
      <c r="O895" s="44"/>
      <c r="P895" s="44"/>
      <c r="Q895" s="44"/>
      <c r="R895" s="44"/>
      <c r="S895" s="44"/>
      <c r="T895" s="44"/>
      <c r="U895" s="44"/>
      <c r="V895" s="44"/>
      <c r="W895" s="44"/>
      <c r="X895" s="44"/>
      <c r="Y895" s="44"/>
      <c r="Z895" s="44"/>
    </row>
    <row r="896" spans="1:26" ht="12.75" customHeight="1">
      <c r="A896" s="44"/>
      <c r="B896" s="44"/>
      <c r="C896" s="44"/>
      <c r="D896" s="44"/>
      <c r="E896" s="44"/>
      <c r="F896" s="44"/>
      <c r="G896" s="44"/>
      <c r="H896" s="44"/>
      <c r="I896" s="44"/>
      <c r="J896" s="44"/>
      <c r="K896" s="44"/>
      <c r="L896" s="44"/>
      <c r="M896" s="44"/>
      <c r="N896" s="44"/>
      <c r="O896" s="44"/>
      <c r="P896" s="44"/>
      <c r="Q896" s="44"/>
      <c r="R896" s="44"/>
      <c r="S896" s="44"/>
      <c r="T896" s="44"/>
      <c r="U896" s="44"/>
      <c r="V896" s="44"/>
      <c r="W896" s="44"/>
      <c r="X896" s="44"/>
      <c r="Y896" s="44"/>
      <c r="Z896" s="44"/>
    </row>
    <row r="897" spans="1:26" ht="12.75" customHeight="1">
      <c r="A897" s="44"/>
      <c r="B897" s="44"/>
      <c r="C897" s="44"/>
      <c r="D897" s="44"/>
      <c r="E897" s="44"/>
      <c r="F897" s="44"/>
      <c r="G897" s="44"/>
      <c r="H897" s="44"/>
      <c r="I897" s="44"/>
      <c r="J897" s="44"/>
      <c r="K897" s="44"/>
      <c r="L897" s="44"/>
      <c r="M897" s="44"/>
      <c r="N897" s="44"/>
      <c r="O897" s="44"/>
      <c r="P897" s="44"/>
      <c r="Q897" s="44"/>
      <c r="R897" s="44"/>
      <c r="S897" s="44"/>
      <c r="T897" s="44"/>
      <c r="U897" s="44"/>
      <c r="V897" s="44"/>
      <c r="W897" s="44"/>
      <c r="X897" s="44"/>
      <c r="Y897" s="44"/>
      <c r="Z897" s="44"/>
    </row>
    <row r="898" spans="1:26" ht="12.75" customHeight="1">
      <c r="A898" s="44"/>
      <c r="B898" s="44"/>
      <c r="C898" s="44"/>
      <c r="D898" s="44"/>
      <c r="E898" s="44"/>
      <c r="F898" s="44"/>
      <c r="G898" s="44"/>
      <c r="H898" s="44"/>
      <c r="I898" s="44"/>
      <c r="J898" s="44"/>
      <c r="K898" s="44"/>
      <c r="L898" s="44"/>
      <c r="M898" s="44"/>
      <c r="N898" s="44"/>
      <c r="O898" s="44"/>
      <c r="P898" s="44"/>
      <c r="Q898" s="44"/>
      <c r="R898" s="44"/>
      <c r="S898" s="44"/>
      <c r="T898" s="44"/>
      <c r="U898" s="44"/>
      <c r="V898" s="44"/>
      <c r="W898" s="44"/>
      <c r="X898" s="44"/>
      <c r="Y898" s="44"/>
      <c r="Z898" s="44"/>
    </row>
    <row r="899" spans="1:26" ht="12.75" customHeight="1">
      <c r="A899" s="44"/>
      <c r="B899" s="44"/>
      <c r="C899" s="44"/>
      <c r="D899" s="44"/>
      <c r="E899" s="44"/>
      <c r="F899" s="44"/>
      <c r="G899" s="44"/>
      <c r="H899" s="44"/>
      <c r="I899" s="44"/>
      <c r="J899" s="44"/>
      <c r="K899" s="44"/>
      <c r="L899" s="44"/>
      <c r="M899" s="44"/>
      <c r="N899" s="44"/>
      <c r="O899" s="44"/>
      <c r="P899" s="44"/>
      <c r="Q899" s="44"/>
      <c r="R899" s="44"/>
      <c r="S899" s="44"/>
      <c r="T899" s="44"/>
      <c r="U899" s="44"/>
      <c r="V899" s="44"/>
      <c r="W899" s="44"/>
      <c r="X899" s="44"/>
      <c r="Y899" s="44"/>
      <c r="Z899" s="44"/>
    </row>
    <row r="900" spans="1:26" ht="12.75" customHeight="1">
      <c r="A900" s="44"/>
      <c r="B900" s="44"/>
      <c r="C900" s="44"/>
      <c r="D900" s="44"/>
      <c r="E900" s="44"/>
      <c r="F900" s="44"/>
      <c r="G900" s="44"/>
      <c r="H900" s="44"/>
      <c r="I900" s="44"/>
      <c r="J900" s="44"/>
      <c r="K900" s="44"/>
      <c r="L900" s="44"/>
      <c r="M900" s="44"/>
      <c r="N900" s="44"/>
      <c r="O900" s="44"/>
      <c r="P900" s="44"/>
      <c r="Q900" s="44"/>
      <c r="R900" s="44"/>
      <c r="S900" s="44"/>
      <c r="T900" s="44"/>
      <c r="U900" s="44"/>
      <c r="V900" s="44"/>
      <c r="W900" s="44"/>
      <c r="X900" s="44"/>
      <c r="Y900" s="44"/>
      <c r="Z900" s="44"/>
    </row>
    <row r="901" spans="1:26" ht="12.75" customHeight="1">
      <c r="A901" s="44"/>
      <c r="B901" s="44"/>
      <c r="C901" s="44"/>
      <c r="D901" s="44"/>
      <c r="E901" s="44"/>
      <c r="F901" s="44"/>
      <c r="G901" s="44"/>
      <c r="H901" s="44"/>
      <c r="I901" s="44"/>
      <c r="J901" s="44"/>
      <c r="K901" s="44"/>
      <c r="L901" s="44"/>
      <c r="M901" s="44"/>
      <c r="N901" s="44"/>
      <c r="O901" s="44"/>
      <c r="P901" s="44"/>
      <c r="Q901" s="44"/>
      <c r="R901" s="44"/>
      <c r="S901" s="44"/>
      <c r="T901" s="44"/>
      <c r="U901" s="44"/>
      <c r="V901" s="44"/>
      <c r="W901" s="44"/>
      <c r="X901" s="44"/>
      <c r="Y901" s="44"/>
      <c r="Z901" s="44"/>
    </row>
    <row r="902" spans="1:26" ht="12.75" customHeight="1">
      <c r="A902" s="44"/>
      <c r="B902" s="44"/>
      <c r="C902" s="44"/>
      <c r="D902" s="44"/>
      <c r="E902" s="44"/>
      <c r="F902" s="44"/>
      <c r="G902" s="44"/>
      <c r="H902" s="44"/>
      <c r="I902" s="44"/>
      <c r="J902" s="44"/>
      <c r="K902" s="44"/>
      <c r="L902" s="44"/>
      <c r="M902" s="44"/>
      <c r="N902" s="44"/>
      <c r="O902" s="44"/>
      <c r="P902" s="44"/>
      <c r="Q902" s="44"/>
      <c r="R902" s="44"/>
      <c r="S902" s="44"/>
      <c r="T902" s="44"/>
      <c r="U902" s="44"/>
      <c r="V902" s="44"/>
      <c r="W902" s="44"/>
      <c r="X902" s="44"/>
      <c r="Y902" s="44"/>
      <c r="Z902" s="44"/>
    </row>
    <row r="903" spans="1:26" ht="12.75" customHeight="1">
      <c r="A903" s="44"/>
      <c r="B903" s="44"/>
      <c r="C903" s="44"/>
      <c r="D903" s="44"/>
      <c r="E903" s="44"/>
      <c r="F903" s="44"/>
      <c r="G903" s="44"/>
      <c r="H903" s="44"/>
      <c r="I903" s="44"/>
      <c r="J903" s="44"/>
      <c r="K903" s="44"/>
      <c r="L903" s="44"/>
      <c r="M903" s="44"/>
      <c r="N903" s="44"/>
      <c r="O903" s="44"/>
      <c r="P903" s="44"/>
      <c r="Q903" s="44"/>
      <c r="R903" s="44"/>
      <c r="S903" s="44"/>
      <c r="T903" s="44"/>
      <c r="U903" s="44"/>
      <c r="V903" s="44"/>
      <c r="W903" s="44"/>
      <c r="X903" s="44"/>
      <c r="Y903" s="44"/>
      <c r="Z903" s="44"/>
    </row>
    <row r="904" spans="1:26" ht="12.75" customHeight="1">
      <c r="A904" s="44"/>
      <c r="B904" s="44"/>
      <c r="C904" s="44"/>
      <c r="D904" s="44"/>
      <c r="E904" s="44"/>
      <c r="F904" s="44"/>
      <c r="G904" s="44"/>
      <c r="H904" s="44"/>
      <c r="I904" s="44"/>
      <c r="J904" s="44"/>
      <c r="K904" s="44"/>
      <c r="L904" s="44"/>
      <c r="M904" s="44"/>
      <c r="N904" s="44"/>
      <c r="O904" s="44"/>
      <c r="P904" s="44"/>
      <c r="Q904" s="44"/>
      <c r="R904" s="44"/>
      <c r="S904" s="44"/>
      <c r="T904" s="44"/>
      <c r="U904" s="44"/>
      <c r="V904" s="44"/>
      <c r="W904" s="44"/>
      <c r="X904" s="44"/>
      <c r="Y904" s="44"/>
      <c r="Z904" s="44"/>
    </row>
    <row r="905" spans="1:26" ht="12.75" customHeight="1">
      <c r="A905" s="44"/>
      <c r="B905" s="44"/>
      <c r="C905" s="44"/>
      <c r="D905" s="44"/>
      <c r="E905" s="44"/>
      <c r="F905" s="44"/>
      <c r="G905" s="44"/>
      <c r="H905" s="44"/>
      <c r="I905" s="44"/>
      <c r="J905" s="44"/>
      <c r="K905" s="44"/>
      <c r="L905" s="44"/>
      <c r="M905" s="44"/>
      <c r="N905" s="44"/>
      <c r="O905" s="44"/>
      <c r="P905" s="44"/>
      <c r="Q905" s="44"/>
      <c r="R905" s="44"/>
      <c r="S905" s="44"/>
      <c r="T905" s="44"/>
      <c r="U905" s="44"/>
      <c r="V905" s="44"/>
      <c r="W905" s="44"/>
      <c r="X905" s="44"/>
      <c r="Y905" s="44"/>
      <c r="Z905" s="44"/>
    </row>
    <row r="906" spans="1:26" ht="12.75" customHeight="1">
      <c r="A906" s="44"/>
      <c r="B906" s="44"/>
      <c r="C906" s="44"/>
      <c r="D906" s="44"/>
      <c r="E906" s="44"/>
      <c r="F906" s="44"/>
      <c r="G906" s="44"/>
      <c r="H906" s="44"/>
      <c r="I906" s="44"/>
      <c r="J906" s="44"/>
      <c r="K906" s="44"/>
      <c r="L906" s="44"/>
      <c r="M906" s="44"/>
      <c r="N906" s="44"/>
      <c r="O906" s="44"/>
      <c r="P906" s="44"/>
      <c r="Q906" s="44"/>
      <c r="R906" s="44"/>
      <c r="S906" s="44"/>
      <c r="T906" s="44"/>
      <c r="U906" s="44"/>
      <c r="V906" s="44"/>
      <c r="W906" s="44"/>
      <c r="X906" s="44"/>
      <c r="Y906" s="44"/>
      <c r="Z906" s="44"/>
    </row>
    <row r="907" spans="1:26" ht="12.75" customHeight="1">
      <c r="A907" s="44"/>
      <c r="B907" s="44"/>
      <c r="C907" s="44"/>
      <c r="D907" s="44"/>
      <c r="E907" s="44"/>
      <c r="F907" s="44"/>
      <c r="G907" s="44"/>
      <c r="H907" s="44"/>
      <c r="I907" s="44"/>
      <c r="J907" s="44"/>
      <c r="K907" s="44"/>
      <c r="L907" s="44"/>
      <c r="M907" s="44"/>
      <c r="N907" s="44"/>
      <c r="O907" s="44"/>
      <c r="P907" s="44"/>
      <c r="Q907" s="44"/>
      <c r="R907" s="44"/>
      <c r="S907" s="44"/>
      <c r="T907" s="44"/>
      <c r="U907" s="44"/>
      <c r="V907" s="44"/>
      <c r="W907" s="44"/>
      <c r="X907" s="44"/>
      <c r="Y907" s="44"/>
      <c r="Z907" s="44"/>
    </row>
    <row r="908" spans="1:26" ht="12.75" customHeight="1">
      <c r="A908" s="44"/>
      <c r="B908" s="44"/>
      <c r="C908" s="44"/>
      <c r="D908" s="44"/>
      <c r="E908" s="44"/>
      <c r="F908" s="44"/>
      <c r="G908" s="44"/>
      <c r="H908" s="44"/>
      <c r="I908" s="44"/>
      <c r="J908" s="44"/>
      <c r="K908" s="44"/>
      <c r="L908" s="44"/>
      <c r="M908" s="44"/>
      <c r="N908" s="44"/>
      <c r="O908" s="44"/>
      <c r="P908" s="44"/>
      <c r="Q908" s="44"/>
      <c r="R908" s="44"/>
      <c r="S908" s="44"/>
      <c r="T908" s="44"/>
      <c r="U908" s="44"/>
      <c r="V908" s="44"/>
      <c r="W908" s="44"/>
      <c r="X908" s="44"/>
      <c r="Y908" s="44"/>
      <c r="Z908" s="44"/>
    </row>
    <row r="909" spans="1:26" ht="12.75" customHeight="1">
      <c r="A909" s="44"/>
      <c r="B909" s="44"/>
      <c r="C909" s="44"/>
      <c r="D909" s="44"/>
      <c r="E909" s="44"/>
      <c r="F909" s="44"/>
      <c r="G909" s="44"/>
      <c r="H909" s="44"/>
      <c r="I909" s="44"/>
      <c r="J909" s="44"/>
      <c r="K909" s="44"/>
      <c r="L909" s="44"/>
      <c r="M909" s="44"/>
      <c r="N909" s="44"/>
      <c r="O909" s="44"/>
      <c r="P909" s="44"/>
      <c r="Q909" s="44"/>
      <c r="R909" s="44"/>
      <c r="S909" s="44"/>
      <c r="T909" s="44"/>
      <c r="U909" s="44"/>
      <c r="V909" s="44"/>
      <c r="W909" s="44"/>
      <c r="X909" s="44"/>
      <c r="Y909" s="44"/>
      <c r="Z909" s="44"/>
    </row>
    <row r="910" spans="1:26" ht="12.75" customHeight="1">
      <c r="A910" s="44"/>
      <c r="B910" s="44"/>
      <c r="C910" s="44"/>
      <c r="D910" s="44"/>
      <c r="E910" s="44"/>
      <c r="F910" s="44"/>
      <c r="G910" s="44"/>
      <c r="H910" s="44"/>
      <c r="I910" s="44"/>
      <c r="J910" s="44"/>
      <c r="K910" s="44"/>
      <c r="L910" s="44"/>
      <c r="M910" s="44"/>
      <c r="N910" s="44"/>
      <c r="O910" s="44"/>
      <c r="P910" s="44"/>
      <c r="Q910" s="44"/>
      <c r="R910" s="44"/>
      <c r="S910" s="44"/>
      <c r="T910" s="44"/>
      <c r="U910" s="44"/>
      <c r="V910" s="44"/>
      <c r="W910" s="44"/>
      <c r="X910" s="44"/>
      <c r="Y910" s="44"/>
      <c r="Z910" s="44"/>
    </row>
    <row r="911" spans="1:26" ht="12.75" customHeight="1">
      <c r="A911" s="44"/>
      <c r="B911" s="44"/>
      <c r="C911" s="44"/>
      <c r="D911" s="44"/>
      <c r="E911" s="44"/>
      <c r="F911" s="44"/>
      <c r="G911" s="44"/>
      <c r="H911" s="44"/>
      <c r="I911" s="44"/>
      <c r="J911" s="44"/>
      <c r="K911" s="44"/>
      <c r="L911" s="44"/>
      <c r="M911" s="44"/>
      <c r="N911" s="44"/>
      <c r="O911" s="44"/>
      <c r="P911" s="44"/>
      <c r="Q911" s="44"/>
      <c r="R911" s="44"/>
      <c r="S911" s="44"/>
      <c r="T911" s="44"/>
      <c r="U911" s="44"/>
      <c r="V911" s="44"/>
      <c r="W911" s="44"/>
      <c r="X911" s="44"/>
      <c r="Y911" s="44"/>
      <c r="Z911" s="44"/>
    </row>
    <row r="912" spans="1:26" ht="12.75" customHeight="1">
      <c r="A912" s="44"/>
      <c r="B912" s="44"/>
      <c r="C912" s="44"/>
      <c r="D912" s="44"/>
      <c r="E912" s="44"/>
      <c r="F912" s="44"/>
      <c r="G912" s="44"/>
      <c r="H912" s="44"/>
      <c r="I912" s="44"/>
      <c r="J912" s="44"/>
      <c r="K912" s="44"/>
      <c r="L912" s="44"/>
      <c r="M912" s="44"/>
      <c r="N912" s="44"/>
      <c r="O912" s="44"/>
      <c r="P912" s="44"/>
      <c r="Q912" s="44"/>
      <c r="R912" s="44"/>
      <c r="S912" s="44"/>
      <c r="T912" s="44"/>
      <c r="U912" s="44"/>
      <c r="V912" s="44"/>
      <c r="W912" s="44"/>
      <c r="X912" s="44"/>
      <c r="Y912" s="44"/>
      <c r="Z912" s="44"/>
    </row>
    <row r="913" spans="1:26" ht="12.75" customHeight="1">
      <c r="A913" s="44"/>
      <c r="B913" s="44"/>
      <c r="C913" s="44"/>
      <c r="D913" s="44"/>
      <c r="E913" s="44"/>
      <c r="F913" s="44"/>
      <c r="G913" s="44"/>
      <c r="H913" s="44"/>
      <c r="I913" s="44"/>
      <c r="J913" s="44"/>
      <c r="K913" s="44"/>
      <c r="L913" s="44"/>
      <c r="M913" s="44"/>
      <c r="N913" s="44"/>
      <c r="O913" s="44"/>
      <c r="P913" s="44"/>
      <c r="Q913" s="44"/>
      <c r="R913" s="44"/>
      <c r="S913" s="44"/>
      <c r="T913" s="44"/>
      <c r="U913" s="44"/>
      <c r="V913" s="44"/>
      <c r="W913" s="44"/>
      <c r="X913" s="44"/>
      <c r="Y913" s="44"/>
      <c r="Z913" s="44"/>
    </row>
    <row r="914" spans="1:26" ht="12.75" customHeight="1">
      <c r="A914" s="44"/>
      <c r="B914" s="44"/>
      <c r="C914" s="44"/>
      <c r="D914" s="44"/>
      <c r="E914" s="44"/>
      <c r="F914" s="44"/>
      <c r="G914" s="44"/>
      <c r="H914" s="44"/>
      <c r="I914" s="44"/>
      <c r="J914" s="44"/>
      <c r="K914" s="44"/>
      <c r="L914" s="44"/>
      <c r="M914" s="44"/>
      <c r="N914" s="44"/>
      <c r="O914" s="44"/>
      <c r="P914" s="44"/>
      <c r="Q914" s="44"/>
      <c r="R914" s="44"/>
      <c r="S914" s="44"/>
      <c r="T914" s="44"/>
      <c r="U914" s="44"/>
      <c r="V914" s="44"/>
      <c r="W914" s="44"/>
      <c r="X914" s="44"/>
      <c r="Y914" s="44"/>
      <c r="Z914" s="44"/>
    </row>
    <row r="915" spans="1:26" ht="12.75" customHeight="1">
      <c r="A915" s="44"/>
      <c r="B915" s="44"/>
      <c r="C915" s="44"/>
      <c r="D915" s="44"/>
      <c r="E915" s="44"/>
      <c r="F915" s="44"/>
      <c r="G915" s="44"/>
      <c r="H915" s="44"/>
      <c r="I915" s="44"/>
      <c r="J915" s="44"/>
      <c r="K915" s="44"/>
      <c r="L915" s="44"/>
      <c r="M915" s="44"/>
      <c r="N915" s="44"/>
      <c r="O915" s="44"/>
      <c r="P915" s="44"/>
      <c r="Q915" s="44"/>
      <c r="R915" s="44"/>
      <c r="S915" s="44"/>
      <c r="T915" s="44"/>
      <c r="U915" s="44"/>
      <c r="V915" s="44"/>
      <c r="W915" s="44"/>
      <c r="X915" s="44"/>
      <c r="Y915" s="44"/>
      <c r="Z915" s="44"/>
    </row>
    <row r="916" spans="1:26" ht="12.75" customHeight="1">
      <c r="A916" s="44"/>
      <c r="B916" s="44"/>
      <c r="C916" s="44"/>
      <c r="D916" s="44"/>
      <c r="E916" s="44"/>
      <c r="F916" s="44"/>
      <c r="G916" s="44"/>
      <c r="H916" s="44"/>
      <c r="I916" s="44"/>
      <c r="J916" s="44"/>
      <c r="K916" s="44"/>
      <c r="L916" s="44"/>
      <c r="M916" s="44"/>
      <c r="N916" s="44"/>
      <c r="O916" s="44"/>
      <c r="P916" s="44"/>
      <c r="Q916" s="44"/>
      <c r="R916" s="44"/>
      <c r="S916" s="44"/>
      <c r="T916" s="44"/>
      <c r="U916" s="44"/>
      <c r="V916" s="44"/>
      <c r="W916" s="44"/>
      <c r="X916" s="44"/>
      <c r="Y916" s="44"/>
      <c r="Z916" s="44"/>
    </row>
    <row r="917" spans="1:26" ht="12.75" customHeight="1">
      <c r="A917" s="44"/>
      <c r="B917" s="44"/>
      <c r="C917" s="44"/>
      <c r="D917" s="44"/>
      <c r="E917" s="44"/>
      <c r="F917" s="44"/>
      <c r="G917" s="44"/>
      <c r="H917" s="44"/>
      <c r="I917" s="44"/>
      <c r="J917" s="44"/>
      <c r="K917" s="44"/>
      <c r="L917" s="44"/>
      <c r="M917" s="44"/>
      <c r="N917" s="44"/>
      <c r="O917" s="44"/>
      <c r="P917" s="44"/>
      <c r="Q917" s="44"/>
      <c r="R917" s="44"/>
      <c r="S917" s="44"/>
      <c r="T917" s="44"/>
      <c r="U917" s="44"/>
      <c r="V917" s="44"/>
      <c r="W917" s="44"/>
      <c r="X917" s="44"/>
      <c r="Y917" s="44"/>
      <c r="Z917" s="44"/>
    </row>
    <row r="918" spans="1:26" ht="12.75" customHeight="1">
      <c r="A918" s="44"/>
      <c r="B918" s="44"/>
      <c r="C918" s="44"/>
      <c r="D918" s="44"/>
      <c r="E918" s="44"/>
      <c r="F918" s="44"/>
      <c r="G918" s="44"/>
      <c r="H918" s="44"/>
      <c r="I918" s="44"/>
      <c r="J918" s="44"/>
      <c r="K918" s="44"/>
      <c r="L918" s="44"/>
      <c r="M918" s="44"/>
      <c r="N918" s="44"/>
      <c r="O918" s="44"/>
      <c r="P918" s="44"/>
      <c r="Q918" s="44"/>
      <c r="R918" s="44"/>
      <c r="S918" s="44"/>
      <c r="T918" s="44"/>
      <c r="U918" s="44"/>
      <c r="V918" s="44"/>
      <c r="W918" s="44"/>
      <c r="X918" s="44"/>
      <c r="Y918" s="44"/>
      <c r="Z918" s="44"/>
    </row>
    <row r="919" spans="1:26" ht="12.75" customHeight="1">
      <c r="A919" s="44"/>
      <c r="B919" s="44"/>
      <c r="C919" s="44"/>
      <c r="D919" s="44"/>
      <c r="E919" s="44"/>
      <c r="F919" s="44"/>
      <c r="G919" s="44"/>
      <c r="H919" s="44"/>
      <c r="I919" s="44"/>
      <c r="J919" s="44"/>
      <c r="K919" s="44"/>
      <c r="L919" s="44"/>
      <c r="M919" s="44"/>
      <c r="N919" s="44"/>
      <c r="O919" s="44"/>
      <c r="P919" s="44"/>
      <c r="Q919" s="44"/>
      <c r="R919" s="44"/>
      <c r="S919" s="44"/>
      <c r="T919" s="44"/>
      <c r="U919" s="44"/>
      <c r="V919" s="44"/>
      <c r="W919" s="44"/>
      <c r="X919" s="44"/>
      <c r="Y919" s="44"/>
      <c r="Z919" s="44"/>
    </row>
    <row r="920" spans="1:26" ht="12.75" customHeight="1">
      <c r="A920" s="44"/>
      <c r="B920" s="44"/>
      <c r="C920" s="44"/>
      <c r="D920" s="44"/>
      <c r="E920" s="44"/>
      <c r="F920" s="44"/>
      <c r="G920" s="44"/>
      <c r="H920" s="44"/>
      <c r="I920" s="44"/>
      <c r="J920" s="44"/>
      <c r="K920" s="44"/>
      <c r="L920" s="44"/>
      <c r="M920" s="44"/>
      <c r="N920" s="44"/>
      <c r="O920" s="44"/>
      <c r="P920" s="44"/>
      <c r="Q920" s="44"/>
      <c r="R920" s="44"/>
      <c r="S920" s="44"/>
      <c r="T920" s="44"/>
      <c r="U920" s="44"/>
      <c r="V920" s="44"/>
      <c r="W920" s="44"/>
      <c r="X920" s="44"/>
      <c r="Y920" s="44"/>
      <c r="Z920" s="44"/>
    </row>
    <row r="921" spans="1:26" ht="12.75" customHeight="1">
      <c r="A921" s="44"/>
      <c r="B921" s="44"/>
      <c r="C921" s="44"/>
      <c r="D921" s="44"/>
      <c r="E921" s="44"/>
      <c r="F921" s="44"/>
      <c r="G921" s="44"/>
      <c r="H921" s="44"/>
      <c r="I921" s="44"/>
      <c r="J921" s="44"/>
      <c r="K921" s="44"/>
      <c r="L921" s="44"/>
      <c r="M921" s="44"/>
      <c r="N921" s="44"/>
      <c r="O921" s="44"/>
      <c r="P921" s="44"/>
      <c r="Q921" s="44"/>
      <c r="R921" s="44"/>
      <c r="S921" s="44"/>
      <c r="T921" s="44"/>
      <c r="U921" s="44"/>
      <c r="V921" s="44"/>
      <c r="W921" s="44"/>
      <c r="X921" s="44"/>
      <c r="Y921" s="44"/>
      <c r="Z921" s="44"/>
    </row>
    <row r="922" spans="1:26" ht="12.75" customHeight="1">
      <c r="A922" s="44"/>
      <c r="B922" s="44"/>
      <c r="C922" s="44"/>
      <c r="D922" s="44"/>
      <c r="E922" s="44"/>
      <c r="F922" s="44"/>
      <c r="G922" s="44"/>
      <c r="H922" s="44"/>
      <c r="I922" s="44"/>
      <c r="J922" s="44"/>
      <c r="K922" s="44"/>
      <c r="L922" s="44"/>
      <c r="M922" s="44"/>
      <c r="N922" s="44"/>
      <c r="O922" s="44"/>
      <c r="P922" s="44"/>
      <c r="Q922" s="44"/>
      <c r="R922" s="44"/>
      <c r="S922" s="44"/>
      <c r="T922" s="44"/>
      <c r="U922" s="44"/>
      <c r="V922" s="44"/>
      <c r="W922" s="44"/>
      <c r="X922" s="44"/>
      <c r="Y922" s="44"/>
      <c r="Z922" s="44"/>
    </row>
    <row r="923" spans="1:26" ht="12.75" customHeight="1">
      <c r="A923" s="44"/>
      <c r="B923" s="44"/>
      <c r="C923" s="44"/>
      <c r="D923" s="44"/>
      <c r="E923" s="44"/>
      <c r="F923" s="44"/>
      <c r="G923" s="44"/>
      <c r="H923" s="44"/>
      <c r="I923" s="44"/>
      <c r="J923" s="44"/>
      <c r="K923" s="44"/>
      <c r="L923" s="44"/>
      <c r="M923" s="44"/>
      <c r="N923" s="44"/>
      <c r="O923" s="44"/>
      <c r="P923" s="44"/>
      <c r="Q923" s="44"/>
      <c r="R923" s="44"/>
      <c r="S923" s="44"/>
      <c r="T923" s="44"/>
      <c r="U923" s="44"/>
      <c r="V923" s="44"/>
      <c r="W923" s="44"/>
      <c r="X923" s="44"/>
      <c r="Y923" s="44"/>
      <c r="Z923" s="44"/>
    </row>
    <row r="924" spans="1:26" ht="12.75" customHeight="1">
      <c r="A924" s="44"/>
      <c r="B924" s="44"/>
      <c r="C924" s="44"/>
      <c r="D924" s="44"/>
      <c r="E924" s="44"/>
      <c r="F924" s="44"/>
      <c r="G924" s="44"/>
      <c r="H924" s="44"/>
      <c r="I924" s="44"/>
      <c r="J924" s="44"/>
      <c r="K924" s="44"/>
      <c r="L924" s="44"/>
      <c r="M924" s="44"/>
      <c r="N924" s="44"/>
      <c r="O924" s="44"/>
      <c r="P924" s="44"/>
      <c r="Q924" s="44"/>
      <c r="R924" s="44"/>
      <c r="S924" s="44"/>
      <c r="T924" s="44"/>
      <c r="U924" s="44"/>
      <c r="V924" s="44"/>
      <c r="W924" s="44"/>
      <c r="X924" s="44"/>
      <c r="Y924" s="44"/>
      <c r="Z924" s="44"/>
    </row>
    <row r="925" spans="1:26" ht="12.75" customHeight="1">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row>
    <row r="926" spans="1:26" ht="12.75" customHeight="1">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row>
    <row r="927" spans="1:26" ht="12.75" customHeight="1">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row>
    <row r="928" spans="1:26" ht="12.75" customHeight="1">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row>
    <row r="929" spans="1:26" ht="12.75" customHeight="1">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row>
    <row r="930" spans="1:26" ht="12.75" customHeight="1">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row>
    <row r="931" spans="1:26" ht="12.75" customHeight="1">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row>
    <row r="932" spans="1:26" ht="12.75" customHeight="1">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row>
    <row r="933" spans="1:26" ht="12.75" customHeight="1">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row>
    <row r="934" spans="1:26" ht="12.75" customHeight="1">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row>
    <row r="935" spans="1:26" ht="12.75" customHeight="1">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row>
    <row r="936" spans="1:26" ht="12.75" customHeight="1">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row>
    <row r="937" spans="1:26" ht="12.75" customHeight="1">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row>
    <row r="938" spans="1:26" ht="12.75" customHeight="1">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row>
    <row r="939" spans="1:26" ht="12.75" customHeight="1">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row>
    <row r="940" spans="1:26" ht="12.75" customHeight="1">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row>
    <row r="941" spans="1:26" ht="12.75" customHeight="1">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row>
    <row r="942" spans="1:26" ht="12.75" customHeight="1">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row>
    <row r="943" spans="1:26" ht="12.75" customHeight="1">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row>
    <row r="944" spans="1:26" ht="12.75" customHeight="1">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row>
    <row r="945" spans="1:26" ht="12.75" customHeight="1">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row>
    <row r="946" spans="1:26" ht="12.75" customHeight="1">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row>
    <row r="947" spans="1:26" ht="12.75" customHeight="1">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row>
    <row r="948" spans="1:26" ht="12.75" customHeight="1">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row>
    <row r="949" spans="1:26" ht="12.75" customHeight="1">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row>
    <row r="950" spans="1:26" ht="12.75" customHeight="1">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row>
    <row r="951" spans="1:26" ht="12.75" customHeight="1">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row>
    <row r="952" spans="1:26" ht="12.75" customHeight="1">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row>
    <row r="953" spans="1:26" ht="12.75" customHeight="1">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row>
    <row r="954" spans="1:26" ht="12.75" customHeight="1">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row>
    <row r="955" spans="1:26" ht="12.75" customHeight="1">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row>
    <row r="956" spans="1:26" ht="12.75" customHeight="1">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row>
    <row r="957" spans="1:26" ht="12.75" customHeight="1">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row>
    <row r="958" spans="1:26" ht="12.75" customHeight="1">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row>
    <row r="959" spans="1:26" ht="12.75" customHeight="1">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row>
    <row r="960" spans="1:26" ht="12.75" customHeight="1">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row>
    <row r="961" spans="1:26" ht="12.75" customHeight="1">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row>
    <row r="962" spans="1:26" ht="12.75" customHeight="1">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row>
    <row r="963" spans="1:26" ht="12.75" customHeight="1">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row>
    <row r="964" spans="1:26" ht="12.75" customHeight="1">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row>
    <row r="965" spans="1:26" ht="12.75" customHeight="1">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row>
    <row r="966" spans="1:26" ht="12.75" customHeight="1">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row>
    <row r="967" spans="1:26" ht="12.75" customHeight="1">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row>
    <row r="968" spans="1:26" ht="12.75" customHeight="1">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row>
    <row r="969" spans="1:26" ht="12.75" customHeight="1">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row>
    <row r="970" spans="1:26" ht="12.75" customHeight="1">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row>
    <row r="971" spans="1:26" ht="12.75" customHeight="1">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row>
    <row r="972" spans="1:26" ht="12.75" customHeight="1">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row>
    <row r="973" spans="1:26" ht="12.75" customHeight="1">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row>
    <row r="974" spans="1:26" ht="12.75" customHeight="1">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row>
    <row r="975" spans="1:26" ht="12.75" customHeight="1">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row>
    <row r="976" spans="1:26" ht="12.75" customHeight="1">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row>
    <row r="977" spans="1:26" ht="12.75" customHeight="1">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row>
    <row r="978" spans="1:26" ht="12.75" customHeight="1">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row>
    <row r="979" spans="1:26" ht="12.75" customHeight="1">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row>
    <row r="980" spans="1:26" ht="12.75" customHeight="1">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row>
    <row r="981" spans="1:26" ht="12.75" customHeight="1">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row>
    <row r="982" spans="1:26" ht="12.75" customHeight="1">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row>
    <row r="983" spans="1:26" ht="12.75" customHeight="1">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row>
    <row r="984" spans="1:26" ht="12.75" customHeight="1">
      <c r="A984" s="44"/>
      <c r="B984" s="44"/>
      <c r="C984" s="44"/>
      <c r="D984" s="44"/>
      <c r="E984" s="44"/>
      <c r="F984" s="44"/>
      <c r="G984" s="44"/>
      <c r="H984" s="44"/>
      <c r="I984" s="44"/>
      <c r="J984" s="44"/>
      <c r="K984" s="44"/>
      <c r="L984" s="44"/>
      <c r="M984" s="44"/>
      <c r="N984" s="44"/>
      <c r="O984" s="44"/>
      <c r="P984" s="44"/>
      <c r="Q984" s="44"/>
      <c r="R984" s="44"/>
      <c r="S984" s="44"/>
      <c r="T984" s="44"/>
      <c r="U984" s="44"/>
      <c r="V984" s="44"/>
      <c r="W984" s="44"/>
      <c r="X984" s="44"/>
      <c r="Y984" s="44"/>
      <c r="Z984" s="44"/>
    </row>
    <row r="985" spans="1:26" ht="12.75" customHeight="1">
      <c r="A985" s="44"/>
      <c r="B985" s="44"/>
      <c r="C985" s="44"/>
      <c r="D985" s="44"/>
      <c r="E985" s="44"/>
      <c r="F985" s="44"/>
      <c r="G985" s="44"/>
      <c r="H985" s="44"/>
      <c r="I985" s="44"/>
      <c r="J985" s="44"/>
      <c r="K985" s="44"/>
      <c r="L985" s="44"/>
      <c r="M985" s="44"/>
      <c r="N985" s="44"/>
      <c r="O985" s="44"/>
      <c r="P985" s="44"/>
      <c r="Q985" s="44"/>
      <c r="R985" s="44"/>
      <c r="S985" s="44"/>
      <c r="T985" s="44"/>
      <c r="U985" s="44"/>
      <c r="V985" s="44"/>
      <c r="W985" s="44"/>
      <c r="X985" s="44"/>
      <c r="Y985" s="44"/>
      <c r="Z985" s="44"/>
    </row>
    <row r="986" spans="1:26" ht="12.75" customHeight="1">
      <c r="A986" s="44"/>
      <c r="B986" s="44"/>
      <c r="C986" s="44"/>
      <c r="D986" s="44"/>
      <c r="E986" s="44"/>
      <c r="F986" s="44"/>
      <c r="G986" s="44"/>
      <c r="H986" s="44"/>
      <c r="I986" s="44"/>
      <c r="J986" s="44"/>
      <c r="K986" s="44"/>
      <c r="L986" s="44"/>
      <c r="M986" s="44"/>
      <c r="N986" s="44"/>
      <c r="O986" s="44"/>
      <c r="P986" s="44"/>
      <c r="Q986" s="44"/>
      <c r="R986" s="44"/>
      <c r="S986" s="44"/>
      <c r="T986" s="44"/>
      <c r="U986" s="44"/>
      <c r="V986" s="44"/>
      <c r="W986" s="44"/>
      <c r="X986" s="44"/>
      <c r="Y986" s="44"/>
      <c r="Z986" s="44"/>
    </row>
    <row r="987" spans="1:26" ht="12.75" customHeight="1">
      <c r="A987" s="44"/>
      <c r="B987" s="44"/>
      <c r="C987" s="44"/>
      <c r="D987" s="44"/>
      <c r="E987" s="44"/>
      <c r="F987" s="44"/>
      <c r="G987" s="44"/>
      <c r="H987" s="44"/>
      <c r="I987" s="44"/>
      <c r="J987" s="44"/>
      <c r="K987" s="44"/>
      <c r="L987" s="44"/>
      <c r="M987" s="44"/>
      <c r="N987" s="44"/>
      <c r="O987" s="44"/>
      <c r="P987" s="44"/>
      <c r="Q987" s="44"/>
      <c r="R987" s="44"/>
      <c r="S987" s="44"/>
      <c r="T987" s="44"/>
      <c r="U987" s="44"/>
      <c r="V987" s="44"/>
      <c r="W987" s="44"/>
      <c r="X987" s="44"/>
      <c r="Y987" s="44"/>
      <c r="Z987" s="44"/>
    </row>
    <row r="988" spans="1:26" ht="12.75" customHeight="1">
      <c r="A988" s="44"/>
      <c r="B988" s="44"/>
      <c r="C988" s="44"/>
      <c r="D988" s="44"/>
      <c r="E988" s="44"/>
      <c r="F988" s="44"/>
      <c r="G988" s="44"/>
      <c r="H988" s="44"/>
      <c r="I988" s="44"/>
      <c r="J988" s="44"/>
      <c r="K988" s="44"/>
      <c r="L988" s="44"/>
      <c r="M988" s="44"/>
      <c r="N988" s="44"/>
      <c r="O988" s="44"/>
      <c r="P988" s="44"/>
      <c r="Q988" s="44"/>
      <c r="R988" s="44"/>
      <c r="S988" s="44"/>
      <c r="T988" s="44"/>
      <c r="U988" s="44"/>
      <c r="V988" s="44"/>
      <c r="W988" s="44"/>
      <c r="X988" s="44"/>
      <c r="Y988" s="44"/>
      <c r="Z988" s="44"/>
    </row>
    <row r="989" spans="1:26" ht="12.75" customHeight="1">
      <c r="A989" s="44"/>
      <c r="B989" s="44"/>
      <c r="C989" s="44"/>
      <c r="D989" s="44"/>
      <c r="E989" s="44"/>
      <c r="F989" s="44"/>
      <c r="G989" s="44"/>
      <c r="H989" s="44"/>
      <c r="I989" s="44"/>
      <c r="J989" s="44"/>
      <c r="K989" s="44"/>
      <c r="L989" s="44"/>
      <c r="M989" s="44"/>
      <c r="N989" s="44"/>
      <c r="O989" s="44"/>
      <c r="P989" s="44"/>
      <c r="Q989" s="44"/>
      <c r="R989" s="44"/>
      <c r="S989" s="44"/>
      <c r="T989" s="44"/>
      <c r="U989" s="44"/>
      <c r="V989" s="44"/>
      <c r="W989" s="44"/>
      <c r="X989" s="44"/>
      <c r="Y989" s="44"/>
      <c r="Z989" s="44"/>
    </row>
    <row r="990" spans="1:26" ht="12.75" customHeight="1">
      <c r="A990" s="44"/>
      <c r="B990" s="44"/>
      <c r="C990" s="44"/>
      <c r="D990" s="44"/>
      <c r="E990" s="44"/>
      <c r="F990" s="44"/>
      <c r="G990" s="44"/>
      <c r="H990" s="44"/>
      <c r="I990" s="44"/>
      <c r="J990" s="44"/>
      <c r="K990" s="44"/>
      <c r="L990" s="44"/>
      <c r="M990" s="44"/>
      <c r="N990" s="44"/>
      <c r="O990" s="44"/>
      <c r="P990" s="44"/>
      <c r="Q990" s="44"/>
      <c r="R990" s="44"/>
      <c r="S990" s="44"/>
      <c r="T990" s="44"/>
      <c r="U990" s="44"/>
      <c r="V990" s="44"/>
      <c r="W990" s="44"/>
      <c r="X990" s="44"/>
      <c r="Y990" s="44"/>
      <c r="Z990" s="44"/>
    </row>
    <row r="991" spans="1:26" ht="12.75" customHeight="1">
      <c r="A991" s="44"/>
      <c r="B991" s="44"/>
      <c r="C991" s="44"/>
      <c r="D991" s="44"/>
      <c r="E991" s="44"/>
      <c r="F991" s="44"/>
      <c r="G991" s="44"/>
      <c r="H991" s="44"/>
      <c r="I991" s="44"/>
      <c r="J991" s="44"/>
      <c r="K991" s="44"/>
      <c r="L991" s="44"/>
      <c r="M991" s="44"/>
      <c r="N991" s="44"/>
      <c r="O991" s="44"/>
      <c r="P991" s="44"/>
      <c r="Q991" s="44"/>
      <c r="R991" s="44"/>
      <c r="S991" s="44"/>
      <c r="T991" s="44"/>
      <c r="U991" s="44"/>
      <c r="V991" s="44"/>
      <c r="W991" s="44"/>
      <c r="X991" s="44"/>
      <c r="Y991" s="44"/>
      <c r="Z991" s="44"/>
    </row>
    <row r="992" spans="1:26" ht="12.75" customHeight="1">
      <c r="A992" s="44"/>
      <c r="B992" s="44"/>
      <c r="C992" s="44"/>
      <c r="D992" s="44"/>
      <c r="E992" s="44"/>
      <c r="F992" s="44"/>
      <c r="G992" s="44"/>
      <c r="H992" s="44"/>
      <c r="I992" s="44"/>
      <c r="J992" s="44"/>
      <c r="K992" s="44"/>
      <c r="L992" s="44"/>
      <c r="M992" s="44"/>
      <c r="N992" s="44"/>
      <c r="O992" s="44"/>
      <c r="P992" s="44"/>
      <c r="Q992" s="44"/>
      <c r="R992" s="44"/>
      <c r="S992" s="44"/>
      <c r="T992" s="44"/>
      <c r="U992" s="44"/>
      <c r="V992" s="44"/>
      <c r="W992" s="44"/>
      <c r="X992" s="44"/>
      <c r="Y992" s="44"/>
      <c r="Z992" s="44"/>
    </row>
    <row r="993" spans="1:26" ht="12.75" customHeight="1">
      <c r="A993" s="44"/>
      <c r="B993" s="44"/>
      <c r="C993" s="44"/>
      <c r="D993" s="44"/>
      <c r="E993" s="44"/>
      <c r="F993" s="44"/>
      <c r="G993" s="44"/>
      <c r="H993" s="44"/>
      <c r="I993" s="44"/>
      <c r="J993" s="44"/>
      <c r="K993" s="44"/>
      <c r="L993" s="44"/>
      <c r="M993" s="44"/>
      <c r="N993" s="44"/>
      <c r="O993" s="44"/>
      <c r="P993" s="44"/>
      <c r="Q993" s="44"/>
      <c r="R993" s="44"/>
      <c r="S993" s="44"/>
      <c r="T993" s="44"/>
      <c r="U993" s="44"/>
      <c r="V993" s="44"/>
      <c r="W993" s="44"/>
      <c r="X993" s="44"/>
      <c r="Y993" s="44"/>
      <c r="Z993" s="44"/>
    </row>
    <row r="994" spans="1:26" ht="12.75" customHeight="1">
      <c r="A994" s="44"/>
      <c r="B994" s="44"/>
      <c r="C994" s="44"/>
      <c r="D994" s="44"/>
      <c r="E994" s="44"/>
      <c r="F994" s="44"/>
      <c r="G994" s="44"/>
      <c r="H994" s="44"/>
      <c r="I994" s="44"/>
      <c r="J994" s="44"/>
      <c r="K994" s="44"/>
      <c r="L994" s="44"/>
      <c r="M994" s="44"/>
      <c r="N994" s="44"/>
      <c r="O994" s="44"/>
      <c r="P994" s="44"/>
      <c r="Q994" s="44"/>
      <c r="R994" s="44"/>
      <c r="S994" s="44"/>
      <c r="T994" s="44"/>
      <c r="U994" s="44"/>
      <c r="V994" s="44"/>
      <c r="W994" s="44"/>
      <c r="X994" s="44"/>
      <c r="Y994" s="44"/>
      <c r="Z994" s="44"/>
    </row>
    <row r="995" spans="1:26" ht="12.75" customHeight="1">
      <c r="A995" s="44"/>
      <c r="B995" s="44"/>
      <c r="C995" s="44"/>
      <c r="D995" s="44"/>
      <c r="E995" s="44"/>
      <c r="F995" s="44"/>
      <c r="G995" s="44"/>
      <c r="H995" s="44"/>
      <c r="I995" s="44"/>
      <c r="J995" s="44"/>
      <c r="K995" s="44"/>
      <c r="L995" s="44"/>
      <c r="M995" s="44"/>
      <c r="N995" s="44"/>
      <c r="O995" s="44"/>
      <c r="P995" s="44"/>
      <c r="Q995" s="44"/>
      <c r="R995" s="44"/>
      <c r="S995" s="44"/>
      <c r="T995" s="44"/>
      <c r="U995" s="44"/>
      <c r="V995" s="44"/>
      <c r="W995" s="44"/>
      <c r="X995" s="44"/>
      <c r="Y995" s="44"/>
      <c r="Z995" s="44"/>
    </row>
    <row r="996" spans="1:26" ht="12.75" customHeight="1">
      <c r="A996" s="44"/>
      <c r="B996" s="44"/>
      <c r="C996" s="44"/>
      <c r="D996" s="44"/>
      <c r="E996" s="44"/>
      <c r="F996" s="44"/>
      <c r="G996" s="44"/>
      <c r="H996" s="44"/>
      <c r="I996" s="44"/>
      <c r="J996" s="44"/>
      <c r="K996" s="44"/>
      <c r="L996" s="44"/>
      <c r="M996" s="44"/>
      <c r="N996" s="44"/>
      <c r="O996" s="44"/>
      <c r="P996" s="44"/>
      <c r="Q996" s="44"/>
      <c r="R996" s="44"/>
      <c r="S996" s="44"/>
      <c r="T996" s="44"/>
      <c r="U996" s="44"/>
      <c r="V996" s="44"/>
      <c r="W996" s="44"/>
      <c r="X996" s="44"/>
      <c r="Y996" s="44"/>
      <c r="Z996" s="44"/>
    </row>
    <row r="997" spans="1:26" ht="12.75" customHeight="1">
      <c r="A997" s="44"/>
      <c r="B997" s="44"/>
      <c r="C997" s="44"/>
      <c r="D997" s="44"/>
      <c r="E997" s="44"/>
      <c r="F997" s="44"/>
      <c r="G997" s="44"/>
      <c r="H997" s="44"/>
      <c r="I997" s="44"/>
      <c r="J997" s="44"/>
      <c r="K997" s="44"/>
      <c r="L997" s="44"/>
      <c r="M997" s="44"/>
      <c r="N997" s="44"/>
      <c r="O997" s="44"/>
      <c r="P997" s="44"/>
      <c r="Q997" s="44"/>
      <c r="R997" s="44"/>
      <c r="S997" s="44"/>
      <c r="T997" s="44"/>
      <c r="U997" s="44"/>
      <c r="V997" s="44"/>
      <c r="W997" s="44"/>
      <c r="X997" s="44"/>
      <c r="Y997" s="44"/>
      <c r="Z997" s="44"/>
    </row>
    <row r="998" spans="1:26" ht="12.75" customHeight="1">
      <c r="A998" s="44"/>
      <c r="B998" s="44"/>
      <c r="C998" s="44"/>
      <c r="D998" s="44"/>
      <c r="E998" s="44"/>
      <c r="F998" s="44"/>
      <c r="G998" s="44"/>
      <c r="H998" s="44"/>
      <c r="I998" s="44"/>
      <c r="J998" s="44"/>
      <c r="K998" s="44"/>
      <c r="L998" s="44"/>
      <c r="M998" s="44"/>
      <c r="N998" s="44"/>
      <c r="O998" s="44"/>
      <c r="P998" s="44"/>
      <c r="Q998" s="44"/>
      <c r="R998" s="44"/>
      <c r="S998" s="44"/>
      <c r="T998" s="44"/>
      <c r="U998" s="44"/>
      <c r="V998" s="44"/>
      <c r="W998" s="44"/>
      <c r="X998" s="44"/>
      <c r="Y998" s="44"/>
      <c r="Z998" s="44"/>
    </row>
    <row r="999" spans="1:26" ht="12.75" customHeight="1">
      <c r="A999" s="44"/>
      <c r="B999" s="44"/>
      <c r="C999" s="44"/>
      <c r="D999" s="44"/>
      <c r="E999" s="44"/>
      <c r="F999" s="44"/>
      <c r="G999" s="44"/>
      <c r="H999" s="44"/>
      <c r="I999" s="44"/>
      <c r="J999" s="44"/>
      <c r="K999" s="44"/>
      <c r="L999" s="44"/>
      <c r="M999" s="44"/>
      <c r="N999" s="44"/>
      <c r="O999" s="44"/>
      <c r="P999" s="44"/>
      <c r="Q999" s="44"/>
      <c r="R999" s="44"/>
      <c r="S999" s="44"/>
      <c r="T999" s="44"/>
      <c r="U999" s="44"/>
      <c r="V999" s="44"/>
      <c r="W999" s="44"/>
      <c r="X999" s="44"/>
      <c r="Y999" s="44"/>
      <c r="Z999" s="44"/>
    </row>
    <row r="1000" spans="1:26" ht="12.75" customHeight="1">
      <c r="A1000" s="4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row>
  </sheetData>
  <mergeCells count="41">
    <mergeCell ref="C9:E9"/>
    <mergeCell ref="C10:E10"/>
    <mergeCell ref="C18:D18"/>
    <mergeCell ref="E19:P19"/>
    <mergeCell ref="B27:D27"/>
    <mergeCell ref="B30:D30"/>
    <mergeCell ref="E30:P30"/>
    <mergeCell ref="B38:D38"/>
    <mergeCell ref="B41:D41"/>
    <mergeCell ref="E42:P42"/>
    <mergeCell ref="B31:D31"/>
    <mergeCell ref="B32:D32"/>
    <mergeCell ref="B33:D33"/>
    <mergeCell ref="B34:D34"/>
    <mergeCell ref="B35:D35"/>
    <mergeCell ref="B36:D36"/>
    <mergeCell ref="B37:D37"/>
    <mergeCell ref="E65:P65"/>
    <mergeCell ref="B50:D50"/>
    <mergeCell ref="B53:D53"/>
    <mergeCell ref="E53:P53"/>
    <mergeCell ref="B54:D54"/>
    <mergeCell ref="B55:D55"/>
    <mergeCell ref="B56:D56"/>
    <mergeCell ref="B57:D57"/>
    <mergeCell ref="B58:D58"/>
    <mergeCell ref="B59:D59"/>
    <mergeCell ref="B60:D60"/>
    <mergeCell ref="B61:D61"/>
    <mergeCell ref="B64:D64"/>
    <mergeCell ref="B81:D81"/>
    <mergeCell ref="B82:D82"/>
    <mergeCell ref="B83:D83"/>
    <mergeCell ref="B84:D84"/>
    <mergeCell ref="B73:D73"/>
    <mergeCell ref="B76:D76"/>
    <mergeCell ref="E76:P76"/>
    <mergeCell ref="B77:D77"/>
    <mergeCell ref="B78:D78"/>
    <mergeCell ref="B79:D79"/>
    <mergeCell ref="B80:D80"/>
  </mergeCells>
  <conditionalFormatting sqref="B20:D25">
    <cfRule type="containsBlanks" dxfId="212" priority="1">
      <formula>LEN(TRIM(B20))=0</formula>
    </cfRule>
  </conditionalFormatting>
  <conditionalFormatting sqref="B26:D26">
    <cfRule type="containsBlanks" dxfId="211" priority="2">
      <formula>LEN(TRIM(B26))=0</formula>
    </cfRule>
  </conditionalFormatting>
  <conditionalFormatting sqref="E31">
    <cfRule type="containsBlanks" dxfId="210" priority="3" stopIfTrue="1">
      <formula>LEN(TRIM(E31))=0</formula>
    </cfRule>
  </conditionalFormatting>
  <conditionalFormatting sqref="B31">
    <cfRule type="containsBlanks" dxfId="209" priority="4" stopIfTrue="1">
      <formula>LEN(TRIM(B31))=0</formula>
    </cfRule>
  </conditionalFormatting>
  <conditionalFormatting sqref="D47:D49">
    <cfRule type="containsBlanks" dxfId="208" priority="5">
      <formula>LEN(TRIM(D47))=0</formula>
    </cfRule>
  </conditionalFormatting>
  <conditionalFormatting sqref="B54:B60">
    <cfRule type="containsBlanks" dxfId="207" priority="6" stopIfTrue="1">
      <formula>LEN(TRIM(B54))=0</formula>
    </cfRule>
  </conditionalFormatting>
  <conditionalFormatting sqref="B70:B72">
    <cfRule type="containsBlanks" dxfId="206" priority="7">
      <formula>LEN(TRIM(B70))=0</formula>
    </cfRule>
  </conditionalFormatting>
  <conditionalFormatting sqref="C71:C72">
    <cfRule type="containsBlanks" dxfId="205" priority="8">
      <formula>LEN(TRIM(C71))=0</formula>
    </cfRule>
  </conditionalFormatting>
  <conditionalFormatting sqref="E33:E37">
    <cfRule type="containsBlanks" dxfId="204" priority="9" stopIfTrue="1">
      <formula>LEN(TRIM(E33))=0</formula>
    </cfRule>
  </conditionalFormatting>
  <conditionalFormatting sqref="B77:B83">
    <cfRule type="containsBlanks" dxfId="203" priority="10" stopIfTrue="1">
      <formula>LEN(TRIM(B77))=0</formula>
    </cfRule>
  </conditionalFormatting>
  <conditionalFormatting sqref="F31:P31">
    <cfRule type="containsBlanks" dxfId="202" priority="11" stopIfTrue="1">
      <formula>LEN(TRIM(F31))=0</formula>
    </cfRule>
  </conditionalFormatting>
  <conditionalFormatting sqref="F32:P32">
    <cfRule type="containsBlanks" dxfId="201" priority="12" stopIfTrue="1">
      <formula>LEN(TRIM(F32))=0</formula>
    </cfRule>
  </conditionalFormatting>
  <conditionalFormatting sqref="B47:B49">
    <cfRule type="containsBlanks" dxfId="200" priority="13">
      <formula>LEN(TRIM(B47))=0</formula>
    </cfRule>
  </conditionalFormatting>
  <conditionalFormatting sqref="C70">
    <cfRule type="containsBlanks" dxfId="199" priority="14">
      <formula>LEN(TRIM(C70))=0</formula>
    </cfRule>
  </conditionalFormatting>
  <conditionalFormatting sqref="E47:P49">
    <cfRule type="containsBlanks" dxfId="198" priority="15">
      <formula>LEN(TRIM(E47))=0</formula>
    </cfRule>
  </conditionalFormatting>
  <conditionalFormatting sqref="D70:D72">
    <cfRule type="containsBlanks" dxfId="197" priority="16">
      <formula>LEN(TRIM(D70))=0</formula>
    </cfRule>
  </conditionalFormatting>
  <conditionalFormatting sqref="E20:P26">
    <cfRule type="containsBlanks" dxfId="196" priority="17">
      <formula>LEN(TRIM(E20))=0</formula>
    </cfRule>
  </conditionalFormatting>
  <conditionalFormatting sqref="F55:P55">
    <cfRule type="containsBlanks" dxfId="195" priority="18" stopIfTrue="1">
      <formula>LEN(TRIM(F55))=0</formula>
    </cfRule>
  </conditionalFormatting>
  <conditionalFormatting sqref="I33:I37">
    <cfRule type="containsBlanks" dxfId="194" priority="19" stopIfTrue="1">
      <formula>LEN(TRIM(I33))=0</formula>
    </cfRule>
  </conditionalFormatting>
  <conditionalFormatting sqref="K33:K37">
    <cfRule type="containsBlanks" dxfId="193" priority="20" stopIfTrue="1">
      <formula>LEN(TRIM(K33))=0</formula>
    </cfRule>
  </conditionalFormatting>
  <conditionalFormatting sqref="B32:B37">
    <cfRule type="containsBlanks" dxfId="192" priority="21" stopIfTrue="1">
      <formula>LEN(TRIM(B32))=0</formula>
    </cfRule>
  </conditionalFormatting>
  <conditionalFormatting sqref="B9:B10">
    <cfRule type="containsBlanks" dxfId="191" priority="22">
      <formula>LEN(TRIM(B9))=0</formula>
    </cfRule>
  </conditionalFormatting>
  <conditionalFormatting sqref="M33:M37">
    <cfRule type="containsBlanks" dxfId="190" priority="23" stopIfTrue="1">
      <formula>LEN(TRIM(M33))=0</formula>
    </cfRule>
  </conditionalFormatting>
  <conditionalFormatting sqref="N56:N60">
    <cfRule type="containsBlanks" dxfId="189" priority="24" stopIfTrue="1">
      <formula>LEN(TRIM(N56))=0</formula>
    </cfRule>
  </conditionalFormatting>
  <conditionalFormatting sqref="E54">
    <cfRule type="containsBlanks" dxfId="188" priority="25" stopIfTrue="1">
      <formula>LEN(TRIM(E54))=0</formula>
    </cfRule>
  </conditionalFormatting>
  <conditionalFormatting sqref="J33:J37">
    <cfRule type="containsBlanks" dxfId="187" priority="26" stopIfTrue="1">
      <formula>LEN(TRIM(J33))=0</formula>
    </cfRule>
  </conditionalFormatting>
  <conditionalFormatting sqref="P79:P83">
    <cfRule type="containsBlanks" dxfId="186" priority="27" stopIfTrue="1">
      <formula>LEN(TRIM(P79))=0</formula>
    </cfRule>
  </conditionalFormatting>
  <conditionalFormatting sqref="L33:L37">
    <cfRule type="containsBlanks" dxfId="185" priority="28" stopIfTrue="1">
      <formula>LEN(TRIM(L33))=0</formula>
    </cfRule>
  </conditionalFormatting>
  <conditionalFormatting sqref="O33:O37">
    <cfRule type="containsBlanks" dxfId="184" priority="29" stopIfTrue="1">
      <formula>LEN(TRIM(O33))=0</formula>
    </cfRule>
  </conditionalFormatting>
  <conditionalFormatting sqref="L56:L60">
    <cfRule type="containsBlanks" dxfId="183" priority="30" stopIfTrue="1">
      <formula>LEN(TRIM(L56))=0</formula>
    </cfRule>
  </conditionalFormatting>
  <conditionalFormatting sqref="F78:P78">
    <cfRule type="containsBlanks" dxfId="182" priority="31" stopIfTrue="1">
      <formula>LEN(TRIM(F78))=0</formula>
    </cfRule>
  </conditionalFormatting>
  <conditionalFormatting sqref="E79:E83">
    <cfRule type="containsBlanks" dxfId="181" priority="32" stopIfTrue="1">
      <formula>LEN(TRIM(E79))=0</formula>
    </cfRule>
  </conditionalFormatting>
  <conditionalFormatting sqref="O56:O60">
    <cfRule type="containsBlanks" dxfId="180" priority="33" stopIfTrue="1">
      <formula>LEN(TRIM(O56))=0</formula>
    </cfRule>
  </conditionalFormatting>
  <conditionalFormatting sqref="N33:N37">
    <cfRule type="containsBlanks" dxfId="179" priority="34" stopIfTrue="1">
      <formula>LEN(TRIM(N33))=0</formula>
    </cfRule>
  </conditionalFormatting>
  <conditionalFormatting sqref="F77:P77">
    <cfRule type="containsBlanks" dxfId="178" priority="35" stopIfTrue="1">
      <formula>LEN(TRIM(F77))=0</formula>
    </cfRule>
  </conditionalFormatting>
  <conditionalFormatting sqref="G33:G37">
    <cfRule type="containsBlanks" dxfId="177" priority="36" stopIfTrue="1">
      <formula>LEN(TRIM(G33))=0</formula>
    </cfRule>
  </conditionalFormatting>
  <conditionalFormatting sqref="H33:H37">
    <cfRule type="containsBlanks" dxfId="176" priority="37" stopIfTrue="1">
      <formula>LEN(TRIM(H33))=0</formula>
    </cfRule>
  </conditionalFormatting>
  <conditionalFormatting sqref="L79:L83">
    <cfRule type="containsBlanks" dxfId="175" priority="38" stopIfTrue="1">
      <formula>LEN(TRIM(L79))=0</formula>
    </cfRule>
  </conditionalFormatting>
  <conditionalFormatting sqref="K79:K83">
    <cfRule type="containsBlanks" dxfId="174" priority="39" stopIfTrue="1">
      <formula>LEN(TRIM(K79))=0</formula>
    </cfRule>
  </conditionalFormatting>
  <conditionalFormatting sqref="J79:J83">
    <cfRule type="containsBlanks" dxfId="173" priority="40" stopIfTrue="1">
      <formula>LEN(TRIM(J79))=0</formula>
    </cfRule>
  </conditionalFormatting>
  <conditionalFormatting sqref="M79:M83">
    <cfRule type="containsBlanks" dxfId="172" priority="41" stopIfTrue="1">
      <formula>LEN(TRIM(M79))=0</formula>
    </cfRule>
  </conditionalFormatting>
  <conditionalFormatting sqref="N79:N83">
    <cfRule type="containsBlanks" dxfId="171" priority="42" stopIfTrue="1">
      <formula>LEN(TRIM(N79))=0</formula>
    </cfRule>
  </conditionalFormatting>
  <conditionalFormatting sqref="O79:O83">
    <cfRule type="containsBlanks" dxfId="170" priority="43" stopIfTrue="1">
      <formula>LEN(TRIM(O79))=0</formula>
    </cfRule>
  </conditionalFormatting>
  <conditionalFormatting sqref="E70:P72">
    <cfRule type="containsBlanks" dxfId="169" priority="44">
      <formula>LEN(TRIM(E70))=0</formula>
    </cfRule>
  </conditionalFormatting>
  <conditionalFormatting sqref="E32">
    <cfRule type="containsBlanks" dxfId="168" priority="45" stopIfTrue="1">
      <formula>LEN(TRIM(E32))=0</formula>
    </cfRule>
  </conditionalFormatting>
  <conditionalFormatting sqref="F33:F37">
    <cfRule type="containsBlanks" dxfId="167" priority="46" stopIfTrue="1">
      <formula>LEN(TRIM(F33))=0</formula>
    </cfRule>
  </conditionalFormatting>
  <conditionalFormatting sqref="P33:P37">
    <cfRule type="containsBlanks" dxfId="166" priority="47" stopIfTrue="1">
      <formula>LEN(TRIM(P33))=0</formula>
    </cfRule>
  </conditionalFormatting>
  <conditionalFormatting sqref="F54:P54">
    <cfRule type="containsBlanks" dxfId="165" priority="48" stopIfTrue="1">
      <formula>LEN(TRIM(F54))=0</formula>
    </cfRule>
  </conditionalFormatting>
  <conditionalFormatting sqref="E55">
    <cfRule type="containsBlanks" dxfId="164" priority="49" stopIfTrue="1">
      <formula>LEN(TRIM(E55))=0</formula>
    </cfRule>
  </conditionalFormatting>
  <conditionalFormatting sqref="E56:E60">
    <cfRule type="containsBlanks" dxfId="163" priority="50" stopIfTrue="1">
      <formula>LEN(TRIM(E56))=0</formula>
    </cfRule>
  </conditionalFormatting>
  <conditionalFormatting sqref="F56:F60">
    <cfRule type="containsBlanks" dxfId="162" priority="51" stopIfTrue="1">
      <formula>LEN(TRIM(F56))=0</formula>
    </cfRule>
  </conditionalFormatting>
  <conditionalFormatting sqref="G56:G60">
    <cfRule type="containsBlanks" dxfId="161" priority="52" stopIfTrue="1">
      <formula>LEN(TRIM(G56))=0</formula>
    </cfRule>
  </conditionalFormatting>
  <conditionalFormatting sqref="H56:H60">
    <cfRule type="containsBlanks" dxfId="160" priority="53" stopIfTrue="1">
      <formula>LEN(TRIM(H56))=0</formula>
    </cfRule>
  </conditionalFormatting>
  <conditionalFormatting sqref="I56:I60">
    <cfRule type="containsBlanks" dxfId="159" priority="54" stopIfTrue="1">
      <formula>LEN(TRIM(I56))=0</formula>
    </cfRule>
  </conditionalFormatting>
  <conditionalFormatting sqref="J56:J60">
    <cfRule type="containsBlanks" dxfId="158" priority="55" stopIfTrue="1">
      <formula>LEN(TRIM(J56))=0</formula>
    </cfRule>
  </conditionalFormatting>
  <conditionalFormatting sqref="K56:K60">
    <cfRule type="containsBlanks" dxfId="157" priority="56" stopIfTrue="1">
      <formula>LEN(TRIM(K56))=0</formula>
    </cfRule>
  </conditionalFormatting>
  <conditionalFormatting sqref="M56:M60">
    <cfRule type="containsBlanks" dxfId="156" priority="57" stopIfTrue="1">
      <formula>LEN(TRIM(M56))=0</formula>
    </cfRule>
  </conditionalFormatting>
  <conditionalFormatting sqref="P56:P60">
    <cfRule type="containsBlanks" dxfId="155" priority="58" stopIfTrue="1">
      <formula>LEN(TRIM(P56))=0</formula>
    </cfRule>
  </conditionalFormatting>
  <conditionalFormatting sqref="E77">
    <cfRule type="containsBlanks" dxfId="154" priority="59" stopIfTrue="1">
      <formula>LEN(TRIM(E77))=0</formula>
    </cfRule>
  </conditionalFormatting>
  <conditionalFormatting sqref="E78">
    <cfRule type="containsBlanks" dxfId="153" priority="60" stopIfTrue="1">
      <formula>LEN(TRIM(E78))=0</formula>
    </cfRule>
  </conditionalFormatting>
  <conditionalFormatting sqref="F79:F83">
    <cfRule type="containsBlanks" dxfId="152" priority="61" stopIfTrue="1">
      <formula>LEN(TRIM(F79))=0</formula>
    </cfRule>
  </conditionalFormatting>
  <conditionalFormatting sqref="G79:G83">
    <cfRule type="containsBlanks" dxfId="151" priority="62" stopIfTrue="1">
      <formula>LEN(TRIM(G79))=0</formula>
    </cfRule>
  </conditionalFormatting>
  <conditionalFormatting sqref="H79:H83">
    <cfRule type="containsBlanks" dxfId="150" priority="63" stopIfTrue="1">
      <formula>LEN(TRIM(H79))=0</formula>
    </cfRule>
  </conditionalFormatting>
  <conditionalFormatting sqref="I79:I83">
    <cfRule type="containsBlanks" dxfId="149" priority="64" stopIfTrue="1">
      <formula>LEN(TRIM(I79))=0</formula>
    </cfRule>
  </conditionalFormatting>
  <conditionalFormatting sqref="C47:C49">
    <cfRule type="containsBlanks" dxfId="148" priority="65">
      <formula>LEN(TRIM(C47))=0</formula>
    </cfRule>
  </conditionalFormatting>
  <conditionalFormatting sqref="B43:D46">
    <cfRule type="containsBlanks" dxfId="147" priority="66">
      <formula>LEN(TRIM(B43))=0</formula>
    </cfRule>
  </conditionalFormatting>
  <conditionalFormatting sqref="E43:P46">
    <cfRule type="containsBlanks" dxfId="146" priority="67">
      <formula>LEN(TRIM(E43))=0</formula>
    </cfRule>
  </conditionalFormatting>
  <conditionalFormatting sqref="B66:D69">
    <cfRule type="containsBlanks" dxfId="145" priority="68">
      <formula>LEN(TRIM(B66))=0</formula>
    </cfRule>
  </conditionalFormatting>
  <conditionalFormatting sqref="E66:P69">
    <cfRule type="containsBlanks" dxfId="144" priority="69">
      <formula>LEN(TRIM(E66))=0</formula>
    </cfRule>
  </conditionalFormatting>
  <pageMargins left="0.7" right="0.7" top="0.75" bottom="0.75" header="0" footer="0"/>
  <pageSetup orientation="landscape"/>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1:Q1000"/>
  <sheetViews>
    <sheetView workbookViewId="0">
      <selection sqref="A1:I14"/>
    </sheetView>
  </sheetViews>
  <sheetFormatPr defaultColWidth="12.625" defaultRowHeight="15" customHeight="1"/>
  <cols>
    <col min="1" max="1" width="6.5" customWidth="1"/>
    <col min="2" max="2" width="17.875" customWidth="1"/>
    <col min="3" max="9" width="10.5" customWidth="1"/>
    <col min="10" max="10" width="9.625" customWidth="1"/>
    <col min="11" max="11" width="9.25" customWidth="1"/>
    <col min="12" max="12" width="9.625" customWidth="1"/>
    <col min="13" max="13" width="8.25" customWidth="1"/>
    <col min="14" max="14" width="9.625" customWidth="1"/>
    <col min="15" max="15" width="21.125" customWidth="1"/>
    <col min="16" max="26" width="7.625" customWidth="1"/>
  </cols>
  <sheetData>
    <row r="1" spans="1:17" ht="15" customHeight="1">
      <c r="A1" s="251" t="s">
        <v>100</v>
      </c>
      <c r="B1" s="210"/>
      <c r="C1" s="210"/>
      <c r="D1" s="210"/>
      <c r="E1" s="210"/>
      <c r="F1" s="210"/>
      <c r="G1" s="210"/>
      <c r="H1" s="210"/>
      <c r="I1" s="210"/>
      <c r="J1" s="87"/>
      <c r="K1" s="87"/>
      <c r="L1" s="87"/>
      <c r="M1" s="87"/>
      <c r="N1" s="87"/>
      <c r="O1" s="87"/>
      <c r="P1" s="87"/>
      <c r="Q1" s="87"/>
    </row>
    <row r="2" spans="1:17" ht="14.25" customHeight="1">
      <c r="A2" s="210"/>
      <c r="B2" s="210"/>
      <c r="C2" s="210"/>
      <c r="D2" s="210"/>
      <c r="E2" s="210"/>
      <c r="F2" s="210"/>
      <c r="G2" s="210"/>
      <c r="H2" s="210"/>
      <c r="I2" s="210"/>
      <c r="L2" s="88"/>
      <c r="M2" s="88"/>
      <c r="N2" s="88"/>
      <c r="O2" s="88">
        <f>B26</f>
        <v>0</v>
      </c>
      <c r="P2" s="87"/>
      <c r="Q2" s="87"/>
    </row>
    <row r="3" spans="1:17" ht="14.25" customHeight="1">
      <c r="A3" s="210"/>
      <c r="B3" s="210"/>
      <c r="C3" s="210"/>
      <c r="D3" s="210"/>
      <c r="E3" s="210"/>
      <c r="F3" s="210"/>
      <c r="G3" s="210"/>
      <c r="H3" s="210"/>
      <c r="I3" s="210"/>
      <c r="L3" s="89"/>
      <c r="M3" s="89"/>
      <c r="N3" s="89"/>
      <c r="O3" s="87"/>
      <c r="P3" s="87"/>
      <c r="Q3" s="87"/>
    </row>
    <row r="4" spans="1:17" ht="14.25" customHeight="1">
      <c r="A4" s="210"/>
      <c r="B4" s="210"/>
      <c r="C4" s="210"/>
      <c r="D4" s="210"/>
      <c r="E4" s="210"/>
      <c r="F4" s="210"/>
      <c r="G4" s="210"/>
      <c r="H4" s="210"/>
      <c r="I4" s="210"/>
      <c r="L4" s="87"/>
      <c r="M4" s="87"/>
      <c r="N4" s="87"/>
      <c r="O4" s="87"/>
      <c r="P4" s="87"/>
      <c r="Q4" s="87"/>
    </row>
    <row r="5" spans="1:17" ht="14.25" customHeight="1">
      <c r="A5" s="210"/>
      <c r="B5" s="210"/>
      <c r="C5" s="210"/>
      <c r="D5" s="210"/>
      <c r="E5" s="210"/>
      <c r="F5" s="210"/>
      <c r="G5" s="210"/>
      <c r="H5" s="210"/>
      <c r="I5" s="210"/>
      <c r="L5" s="87"/>
      <c r="M5" s="90" t="s">
        <v>101</v>
      </c>
      <c r="N5" s="87"/>
      <c r="O5" s="87"/>
      <c r="P5" s="87"/>
      <c r="Q5" s="87"/>
    </row>
    <row r="6" spans="1:17" ht="14.25" customHeight="1">
      <c r="A6" s="210"/>
      <c r="B6" s="210"/>
      <c r="C6" s="210"/>
      <c r="D6" s="210"/>
      <c r="E6" s="210"/>
      <c r="F6" s="210"/>
      <c r="G6" s="210"/>
      <c r="H6" s="210"/>
      <c r="I6" s="210"/>
      <c r="J6" s="87"/>
      <c r="K6" s="87"/>
      <c r="L6" s="91" t="s">
        <v>48</v>
      </c>
      <c r="M6" s="89">
        <f>O28</f>
        <v>0</v>
      </c>
      <c r="N6" s="87"/>
      <c r="O6" s="87"/>
      <c r="P6" s="87"/>
      <c r="Q6" s="87"/>
    </row>
    <row r="7" spans="1:17" ht="14.25" customHeight="1">
      <c r="A7" s="210"/>
      <c r="B7" s="210"/>
      <c r="C7" s="210"/>
      <c r="D7" s="210"/>
      <c r="E7" s="210"/>
      <c r="F7" s="210"/>
      <c r="G7" s="210"/>
      <c r="H7" s="210"/>
      <c r="I7" s="210"/>
      <c r="J7" s="87"/>
      <c r="K7" s="87"/>
      <c r="L7" s="91" t="s">
        <v>102</v>
      </c>
      <c r="M7" s="89">
        <f>O39</f>
        <v>0</v>
      </c>
      <c r="N7" s="87"/>
      <c r="O7" s="87"/>
      <c r="P7" s="87"/>
      <c r="Q7" s="87"/>
    </row>
    <row r="8" spans="1:17" ht="14.25" customHeight="1">
      <c r="A8" s="210"/>
      <c r="B8" s="210"/>
      <c r="C8" s="210"/>
      <c r="D8" s="210"/>
      <c r="E8" s="210"/>
      <c r="F8" s="210"/>
      <c r="G8" s="210"/>
      <c r="H8" s="210"/>
      <c r="I8" s="210"/>
      <c r="J8" s="87"/>
      <c r="K8" s="87"/>
      <c r="L8" s="91" t="s">
        <v>103</v>
      </c>
      <c r="M8" s="89">
        <f>O50</f>
        <v>0</v>
      </c>
      <c r="N8" s="87"/>
      <c r="O8" s="87"/>
      <c r="P8" s="87"/>
      <c r="Q8" s="87"/>
    </row>
    <row r="9" spans="1:17" ht="14.25" customHeight="1">
      <c r="A9" s="210"/>
      <c r="B9" s="210"/>
      <c r="C9" s="210"/>
      <c r="D9" s="210"/>
      <c r="E9" s="210"/>
      <c r="F9" s="210"/>
      <c r="G9" s="210"/>
      <c r="H9" s="210"/>
      <c r="I9" s="210"/>
      <c r="J9" s="87"/>
      <c r="K9" s="87"/>
      <c r="L9" s="87"/>
      <c r="M9" s="87"/>
      <c r="N9" s="87"/>
      <c r="O9" s="87"/>
      <c r="P9" s="87"/>
      <c r="Q9" s="87"/>
    </row>
    <row r="10" spans="1:17" ht="14.25" customHeight="1">
      <c r="A10" s="210"/>
      <c r="B10" s="210"/>
      <c r="C10" s="210"/>
      <c r="D10" s="210"/>
      <c r="E10" s="210"/>
      <c r="F10" s="210"/>
      <c r="G10" s="210"/>
      <c r="H10" s="210"/>
      <c r="I10" s="210"/>
      <c r="J10" s="87"/>
      <c r="K10" s="87"/>
      <c r="L10" s="87"/>
      <c r="M10" s="87"/>
      <c r="N10" s="87"/>
      <c r="O10" s="87"/>
      <c r="P10" s="87"/>
      <c r="Q10" s="87"/>
    </row>
    <row r="11" spans="1:17" ht="14.25" customHeight="1">
      <c r="A11" s="210"/>
      <c r="B11" s="210"/>
      <c r="C11" s="210"/>
      <c r="D11" s="210"/>
      <c r="E11" s="210"/>
      <c r="F11" s="210"/>
      <c r="G11" s="210"/>
      <c r="H11" s="210"/>
      <c r="I11" s="210"/>
      <c r="J11" s="87"/>
      <c r="K11" s="87"/>
      <c r="L11" s="87"/>
      <c r="M11" s="87"/>
      <c r="N11" s="87"/>
      <c r="O11" s="87"/>
      <c r="P11" s="87"/>
      <c r="Q11" s="87"/>
    </row>
    <row r="12" spans="1:17" ht="14.25" customHeight="1">
      <c r="A12" s="210"/>
      <c r="B12" s="210"/>
      <c r="C12" s="210"/>
      <c r="D12" s="210"/>
      <c r="E12" s="210"/>
      <c r="F12" s="210"/>
      <c r="G12" s="210"/>
      <c r="H12" s="210"/>
      <c r="I12" s="210"/>
      <c r="J12" s="87"/>
      <c r="K12" s="87"/>
      <c r="L12" s="87"/>
      <c r="M12" s="87"/>
      <c r="N12" s="87"/>
      <c r="O12" s="87"/>
      <c r="P12" s="87"/>
      <c r="Q12" s="87"/>
    </row>
    <row r="13" spans="1:17" ht="14.25" customHeight="1">
      <c r="A13" s="210"/>
      <c r="B13" s="210"/>
      <c r="C13" s="210"/>
      <c r="D13" s="210"/>
      <c r="E13" s="210"/>
      <c r="F13" s="210"/>
      <c r="G13" s="210"/>
      <c r="H13" s="210"/>
      <c r="I13" s="210"/>
      <c r="J13" s="87"/>
      <c r="K13" s="87"/>
      <c r="L13" s="87"/>
      <c r="M13" s="87"/>
      <c r="N13" s="87"/>
      <c r="O13" s="87"/>
      <c r="P13" s="87"/>
      <c r="Q13" s="87"/>
    </row>
    <row r="14" spans="1:17" ht="14.25" customHeight="1">
      <c r="A14" s="210"/>
      <c r="B14" s="210"/>
      <c r="C14" s="210"/>
      <c r="D14" s="210"/>
      <c r="E14" s="210"/>
      <c r="F14" s="210"/>
      <c r="G14" s="210"/>
      <c r="H14" s="210"/>
      <c r="I14" s="210"/>
      <c r="J14" s="87"/>
      <c r="K14" s="87"/>
      <c r="L14" s="87"/>
      <c r="M14" s="87"/>
      <c r="N14" s="87"/>
      <c r="O14" s="87"/>
      <c r="P14" s="87"/>
      <c r="Q14" s="87"/>
    </row>
    <row r="15" spans="1:17" ht="14.25" customHeight="1">
      <c r="A15" s="87"/>
      <c r="B15" s="87"/>
      <c r="C15" s="87"/>
      <c r="D15" s="87"/>
      <c r="E15" s="87"/>
      <c r="F15" s="87"/>
      <c r="G15" s="87"/>
      <c r="H15" s="87"/>
      <c r="I15" s="87"/>
      <c r="J15" s="87"/>
      <c r="K15" s="87"/>
      <c r="L15" s="87"/>
      <c r="M15" s="87"/>
      <c r="N15" s="87"/>
      <c r="O15" s="87"/>
      <c r="P15" s="87"/>
      <c r="Q15" s="87"/>
    </row>
    <row r="16" spans="1:17" ht="14.25" customHeight="1">
      <c r="A16" s="87"/>
      <c r="B16" s="87"/>
      <c r="C16" s="87"/>
      <c r="D16" s="87"/>
      <c r="E16" s="92"/>
      <c r="F16" s="252"/>
      <c r="G16" s="210"/>
      <c r="H16" s="210"/>
      <c r="I16" s="87"/>
      <c r="J16" s="87"/>
      <c r="K16" s="87"/>
      <c r="L16" s="87"/>
      <c r="M16" s="87"/>
      <c r="N16" s="87"/>
      <c r="O16" s="87"/>
      <c r="P16" s="87"/>
      <c r="Q16" s="87"/>
    </row>
    <row r="17" spans="1:17" ht="14.25" customHeight="1">
      <c r="A17" s="87"/>
      <c r="B17" s="87"/>
      <c r="C17" s="87"/>
      <c r="D17" s="87"/>
      <c r="E17" s="92"/>
      <c r="F17" s="252"/>
      <c r="G17" s="210"/>
      <c r="H17" s="210"/>
      <c r="I17" s="87"/>
      <c r="J17" s="87"/>
      <c r="K17" s="87"/>
      <c r="L17" s="87"/>
      <c r="M17" s="87"/>
      <c r="N17" s="87"/>
      <c r="O17" s="87"/>
      <c r="P17" s="87"/>
      <c r="Q17" s="87"/>
    </row>
    <row r="18" spans="1:17" ht="14.25" customHeight="1">
      <c r="A18" s="93"/>
      <c r="B18" s="93"/>
      <c r="C18" s="93"/>
      <c r="D18" s="93"/>
      <c r="E18" s="93"/>
      <c r="F18" s="93"/>
      <c r="G18" s="93"/>
      <c r="H18" s="93"/>
      <c r="I18" s="93"/>
      <c r="J18" s="93"/>
      <c r="K18" s="93"/>
      <c r="L18" s="93"/>
      <c r="M18" s="93"/>
      <c r="N18" s="93"/>
      <c r="O18" s="93"/>
      <c r="P18" s="93"/>
      <c r="Q18" s="93"/>
    </row>
    <row r="19" spans="1:17" ht="14.25" customHeight="1">
      <c r="B19" s="94"/>
      <c r="C19" s="95" t="s">
        <v>52</v>
      </c>
      <c r="D19" s="95" t="s">
        <v>53</v>
      </c>
      <c r="E19" s="95" t="s">
        <v>54</v>
      </c>
      <c r="F19" s="95" t="s">
        <v>55</v>
      </c>
      <c r="G19" s="95" t="s">
        <v>56</v>
      </c>
      <c r="H19" s="95" t="s">
        <v>57</v>
      </c>
      <c r="I19" s="95" t="s">
        <v>58</v>
      </c>
      <c r="J19" s="95" t="s">
        <v>59</v>
      </c>
      <c r="K19" s="95" t="s">
        <v>60</v>
      </c>
      <c r="L19" s="95" t="s">
        <v>61</v>
      </c>
      <c r="M19" s="95" t="s">
        <v>62</v>
      </c>
      <c r="N19" s="95" t="s">
        <v>63</v>
      </c>
    </row>
    <row r="20" spans="1:17" ht="14.25" customHeight="1">
      <c r="B20" s="96" t="s">
        <v>104</v>
      </c>
      <c r="C20" s="250" t="s">
        <v>105</v>
      </c>
      <c r="D20" s="227"/>
      <c r="E20" s="227"/>
      <c r="F20" s="227"/>
      <c r="G20" s="227"/>
      <c r="H20" s="227"/>
      <c r="I20" s="227"/>
      <c r="J20" s="227"/>
      <c r="K20" s="227"/>
      <c r="L20" s="227"/>
      <c r="M20" s="227"/>
      <c r="N20" s="228"/>
      <c r="O20" s="78" t="s">
        <v>106</v>
      </c>
    </row>
    <row r="21" spans="1:17" ht="14.25" customHeight="1">
      <c r="B21" s="62"/>
      <c r="C21" s="63"/>
      <c r="D21" s="63"/>
      <c r="E21" s="63"/>
      <c r="F21" s="63"/>
      <c r="G21" s="63"/>
      <c r="H21" s="63"/>
      <c r="I21" s="63"/>
      <c r="J21" s="63"/>
      <c r="K21" s="63"/>
      <c r="L21" s="63"/>
      <c r="M21" s="63"/>
      <c r="N21" s="63"/>
      <c r="O21" s="97">
        <f t="shared" ref="O21:O28" si="0">SUM(C21:N21)</f>
        <v>0</v>
      </c>
    </row>
    <row r="22" spans="1:17" ht="14.25" customHeight="1">
      <c r="B22" s="62"/>
      <c r="C22" s="63"/>
      <c r="D22" s="63"/>
      <c r="E22" s="63"/>
      <c r="F22" s="63"/>
      <c r="G22" s="63"/>
      <c r="H22" s="63"/>
      <c r="I22" s="63"/>
      <c r="J22" s="63"/>
      <c r="K22" s="63"/>
      <c r="L22" s="63"/>
      <c r="M22" s="63"/>
      <c r="N22" s="63"/>
      <c r="O22" s="97">
        <f t="shared" si="0"/>
        <v>0</v>
      </c>
    </row>
    <row r="23" spans="1:17" ht="14.25" customHeight="1">
      <c r="B23" s="62"/>
      <c r="C23" s="63"/>
      <c r="D23" s="63"/>
      <c r="E23" s="63"/>
      <c r="F23" s="63"/>
      <c r="G23" s="63"/>
      <c r="H23" s="63"/>
      <c r="I23" s="63"/>
      <c r="J23" s="63"/>
      <c r="K23" s="63"/>
      <c r="L23" s="63"/>
      <c r="M23" s="63"/>
      <c r="N23" s="63"/>
      <c r="O23" s="97">
        <f t="shared" si="0"/>
        <v>0</v>
      </c>
    </row>
    <row r="24" spans="1:17" ht="14.25" customHeight="1">
      <c r="B24" s="62"/>
      <c r="C24" s="63"/>
      <c r="D24" s="63"/>
      <c r="E24" s="63"/>
      <c r="F24" s="63"/>
      <c r="G24" s="63"/>
      <c r="H24" s="63"/>
      <c r="I24" s="63"/>
      <c r="J24" s="63"/>
      <c r="K24" s="63"/>
      <c r="L24" s="63"/>
      <c r="M24" s="63"/>
      <c r="N24" s="63"/>
      <c r="O24" s="97">
        <f t="shared" si="0"/>
        <v>0</v>
      </c>
    </row>
    <row r="25" spans="1:17" ht="14.25" customHeight="1">
      <c r="B25" s="62"/>
      <c r="C25" s="63"/>
      <c r="D25" s="63"/>
      <c r="E25" s="63"/>
      <c r="F25" s="63"/>
      <c r="G25" s="63"/>
      <c r="H25" s="63"/>
      <c r="I25" s="63"/>
      <c r="J25" s="63"/>
      <c r="K25" s="63"/>
      <c r="L25" s="63"/>
      <c r="M25" s="63"/>
      <c r="N25" s="63"/>
      <c r="O25" s="97">
        <f t="shared" si="0"/>
        <v>0</v>
      </c>
    </row>
    <row r="26" spans="1:17" ht="14.25" customHeight="1">
      <c r="B26" s="62"/>
      <c r="C26" s="63"/>
      <c r="D26" s="63"/>
      <c r="E26" s="63"/>
      <c r="F26" s="63"/>
      <c r="G26" s="63"/>
      <c r="H26" s="63"/>
      <c r="I26" s="63"/>
      <c r="J26" s="63"/>
      <c r="K26" s="63"/>
      <c r="L26" s="63"/>
      <c r="M26" s="63"/>
      <c r="N26" s="63"/>
      <c r="O26" s="97">
        <f t="shared" si="0"/>
        <v>0</v>
      </c>
    </row>
    <row r="27" spans="1:17" ht="14.25" customHeight="1">
      <c r="B27" s="62"/>
      <c r="C27" s="63"/>
      <c r="D27" s="63"/>
      <c r="E27" s="63"/>
      <c r="F27" s="63"/>
      <c r="G27" s="63"/>
      <c r="H27" s="63"/>
      <c r="I27" s="63"/>
      <c r="J27" s="63"/>
      <c r="K27" s="63"/>
      <c r="L27" s="63"/>
      <c r="M27" s="63"/>
      <c r="N27" s="63"/>
      <c r="O27" s="97">
        <f t="shared" si="0"/>
        <v>0</v>
      </c>
    </row>
    <row r="28" spans="1:17" ht="14.25" customHeight="1">
      <c r="B28" s="98" t="s">
        <v>107</v>
      </c>
      <c r="C28" s="99">
        <f t="shared" ref="C28:N28" si="1">SUM(C21:C27)</f>
        <v>0</v>
      </c>
      <c r="D28" s="99">
        <f t="shared" si="1"/>
        <v>0</v>
      </c>
      <c r="E28" s="99">
        <f t="shared" si="1"/>
        <v>0</v>
      </c>
      <c r="F28" s="99">
        <f t="shared" si="1"/>
        <v>0</v>
      </c>
      <c r="G28" s="99">
        <f t="shared" si="1"/>
        <v>0</v>
      </c>
      <c r="H28" s="99">
        <f t="shared" si="1"/>
        <v>0</v>
      </c>
      <c r="I28" s="99">
        <f t="shared" si="1"/>
        <v>0</v>
      </c>
      <c r="J28" s="99">
        <f t="shared" si="1"/>
        <v>0</v>
      </c>
      <c r="K28" s="99">
        <f t="shared" si="1"/>
        <v>0</v>
      </c>
      <c r="L28" s="99">
        <f t="shared" si="1"/>
        <v>0</v>
      </c>
      <c r="M28" s="99">
        <f t="shared" si="1"/>
        <v>0</v>
      </c>
      <c r="N28" s="99">
        <f t="shared" si="1"/>
        <v>0</v>
      </c>
      <c r="O28" s="100">
        <f t="shared" si="0"/>
        <v>0</v>
      </c>
    </row>
    <row r="29" spans="1:17" ht="14.25" customHeight="1"/>
    <row r="30" spans="1:17" ht="14.25" customHeight="1">
      <c r="B30" s="94"/>
      <c r="C30" s="95" t="s">
        <v>52</v>
      </c>
      <c r="D30" s="95" t="s">
        <v>53</v>
      </c>
      <c r="E30" s="95" t="s">
        <v>54</v>
      </c>
      <c r="F30" s="95" t="s">
        <v>55</v>
      </c>
      <c r="G30" s="95" t="s">
        <v>56</v>
      </c>
      <c r="H30" s="95" t="s">
        <v>57</v>
      </c>
      <c r="I30" s="95" t="s">
        <v>58</v>
      </c>
      <c r="J30" s="95" t="s">
        <v>59</v>
      </c>
      <c r="K30" s="95" t="s">
        <v>60</v>
      </c>
      <c r="L30" s="95" t="s">
        <v>61</v>
      </c>
      <c r="M30" s="95" t="s">
        <v>62</v>
      </c>
      <c r="N30" s="95" t="s">
        <v>63</v>
      </c>
    </row>
    <row r="31" spans="1:17" ht="14.25" customHeight="1">
      <c r="B31" s="96" t="s">
        <v>104</v>
      </c>
      <c r="C31" s="250" t="s">
        <v>108</v>
      </c>
      <c r="D31" s="227"/>
      <c r="E31" s="227"/>
      <c r="F31" s="227"/>
      <c r="G31" s="227"/>
      <c r="H31" s="227"/>
      <c r="I31" s="227"/>
      <c r="J31" s="227"/>
      <c r="K31" s="227"/>
      <c r="L31" s="227"/>
      <c r="M31" s="227"/>
      <c r="N31" s="228"/>
      <c r="O31" s="78" t="s">
        <v>109</v>
      </c>
    </row>
    <row r="32" spans="1:17" ht="14.25" customHeight="1">
      <c r="B32" s="62">
        <f t="shared" ref="B32:B36" si="2">(B21)</f>
        <v>0</v>
      </c>
      <c r="C32" s="63"/>
      <c r="D32" s="63"/>
      <c r="E32" s="63"/>
      <c r="F32" s="63"/>
      <c r="G32" s="63"/>
      <c r="H32" s="63"/>
      <c r="I32" s="63"/>
      <c r="J32" s="63"/>
      <c r="K32" s="63"/>
      <c r="L32" s="63"/>
      <c r="M32" s="63"/>
      <c r="N32" s="63"/>
      <c r="O32" s="97">
        <f t="shared" ref="O32:O39" si="3">SUM(C32:N32)</f>
        <v>0</v>
      </c>
    </row>
    <row r="33" spans="2:15" ht="14.25" customHeight="1">
      <c r="B33" s="62">
        <f t="shared" si="2"/>
        <v>0</v>
      </c>
      <c r="C33" s="63"/>
      <c r="D33" s="63"/>
      <c r="E33" s="63"/>
      <c r="F33" s="63"/>
      <c r="G33" s="63"/>
      <c r="H33" s="63"/>
      <c r="I33" s="63"/>
      <c r="J33" s="63"/>
      <c r="K33" s="63"/>
      <c r="L33" s="63"/>
      <c r="M33" s="63"/>
      <c r="N33" s="63"/>
      <c r="O33" s="97">
        <f t="shared" si="3"/>
        <v>0</v>
      </c>
    </row>
    <row r="34" spans="2:15" ht="14.25" customHeight="1">
      <c r="B34" s="62">
        <f t="shared" si="2"/>
        <v>0</v>
      </c>
      <c r="C34" s="63"/>
      <c r="D34" s="63"/>
      <c r="E34" s="63"/>
      <c r="F34" s="63"/>
      <c r="G34" s="63"/>
      <c r="H34" s="63"/>
      <c r="I34" s="63"/>
      <c r="J34" s="63"/>
      <c r="K34" s="63"/>
      <c r="L34" s="63"/>
      <c r="M34" s="63"/>
      <c r="N34" s="63"/>
      <c r="O34" s="97">
        <f t="shared" si="3"/>
        <v>0</v>
      </c>
    </row>
    <row r="35" spans="2:15" ht="14.25" customHeight="1">
      <c r="B35" s="62">
        <f t="shared" si="2"/>
        <v>0</v>
      </c>
      <c r="C35" s="63"/>
      <c r="D35" s="63"/>
      <c r="E35" s="63"/>
      <c r="F35" s="63"/>
      <c r="G35" s="63"/>
      <c r="H35" s="63"/>
      <c r="I35" s="63"/>
      <c r="J35" s="63"/>
      <c r="K35" s="63"/>
      <c r="L35" s="63"/>
      <c r="M35" s="63"/>
      <c r="N35" s="63"/>
      <c r="O35" s="97">
        <f t="shared" si="3"/>
        <v>0</v>
      </c>
    </row>
    <row r="36" spans="2:15" ht="14.25" customHeight="1">
      <c r="B36" s="62">
        <f t="shared" si="2"/>
        <v>0</v>
      </c>
      <c r="C36" s="63"/>
      <c r="D36" s="63"/>
      <c r="E36" s="63"/>
      <c r="F36" s="63"/>
      <c r="G36" s="63"/>
      <c r="H36" s="63"/>
      <c r="I36" s="63"/>
      <c r="J36" s="63"/>
      <c r="K36" s="63"/>
      <c r="L36" s="63"/>
      <c r="M36" s="63"/>
      <c r="N36" s="63"/>
      <c r="O36" s="97">
        <f t="shared" si="3"/>
        <v>0</v>
      </c>
    </row>
    <row r="37" spans="2:15" ht="14.25" customHeight="1">
      <c r="B37" s="62">
        <f t="shared" ref="B37:B38" si="4">B26</f>
        <v>0</v>
      </c>
      <c r="C37" s="63"/>
      <c r="D37" s="63"/>
      <c r="E37" s="63"/>
      <c r="F37" s="63"/>
      <c r="G37" s="63"/>
      <c r="H37" s="63"/>
      <c r="I37" s="63"/>
      <c r="J37" s="63"/>
      <c r="K37" s="63"/>
      <c r="L37" s="63"/>
      <c r="M37" s="63"/>
      <c r="N37" s="63"/>
      <c r="O37" s="97">
        <f t="shared" si="3"/>
        <v>0</v>
      </c>
    </row>
    <row r="38" spans="2:15" ht="14.25" customHeight="1">
      <c r="B38" s="62">
        <f t="shared" si="4"/>
        <v>0</v>
      </c>
      <c r="C38" s="63"/>
      <c r="D38" s="63"/>
      <c r="E38" s="63"/>
      <c r="F38" s="63"/>
      <c r="G38" s="63"/>
      <c r="H38" s="63"/>
      <c r="I38" s="63"/>
      <c r="J38" s="63"/>
      <c r="K38" s="63"/>
      <c r="L38" s="63"/>
      <c r="M38" s="63"/>
      <c r="N38" s="63"/>
      <c r="O38" s="97">
        <f t="shared" si="3"/>
        <v>0</v>
      </c>
    </row>
    <row r="39" spans="2:15" ht="14.25" customHeight="1">
      <c r="B39" s="98" t="s">
        <v>107</v>
      </c>
      <c r="C39" s="99">
        <f t="shared" ref="C39:N39" si="5">SUM(C32:C38)</f>
        <v>0</v>
      </c>
      <c r="D39" s="99">
        <f t="shared" si="5"/>
        <v>0</v>
      </c>
      <c r="E39" s="99">
        <f t="shared" si="5"/>
        <v>0</v>
      </c>
      <c r="F39" s="99">
        <f t="shared" si="5"/>
        <v>0</v>
      </c>
      <c r="G39" s="99">
        <f t="shared" si="5"/>
        <v>0</v>
      </c>
      <c r="H39" s="99">
        <f t="shared" si="5"/>
        <v>0</v>
      </c>
      <c r="I39" s="99">
        <f t="shared" si="5"/>
        <v>0</v>
      </c>
      <c r="J39" s="99">
        <f t="shared" si="5"/>
        <v>0</v>
      </c>
      <c r="K39" s="99">
        <f t="shared" si="5"/>
        <v>0</v>
      </c>
      <c r="L39" s="99">
        <f t="shared" si="5"/>
        <v>0</v>
      </c>
      <c r="M39" s="99">
        <f t="shared" si="5"/>
        <v>0</v>
      </c>
      <c r="N39" s="99">
        <f t="shared" si="5"/>
        <v>0</v>
      </c>
      <c r="O39" s="100">
        <f t="shared" si="3"/>
        <v>0</v>
      </c>
    </row>
    <row r="40" spans="2:15" ht="14.25" customHeight="1"/>
    <row r="41" spans="2:15" ht="14.25" customHeight="1">
      <c r="B41" s="94"/>
      <c r="C41" s="95" t="s">
        <v>52</v>
      </c>
      <c r="D41" s="95" t="s">
        <v>53</v>
      </c>
      <c r="E41" s="95" t="s">
        <v>54</v>
      </c>
      <c r="F41" s="95" t="s">
        <v>55</v>
      </c>
      <c r="G41" s="95" t="s">
        <v>56</v>
      </c>
      <c r="H41" s="95" t="s">
        <v>57</v>
      </c>
      <c r="I41" s="95" t="s">
        <v>58</v>
      </c>
      <c r="J41" s="95" t="s">
        <v>59</v>
      </c>
      <c r="K41" s="95" t="s">
        <v>60</v>
      </c>
      <c r="L41" s="95" t="s">
        <v>61</v>
      </c>
      <c r="M41" s="95" t="s">
        <v>62</v>
      </c>
      <c r="N41" s="95" t="s">
        <v>63</v>
      </c>
    </row>
    <row r="42" spans="2:15" ht="14.25" customHeight="1">
      <c r="B42" s="96" t="s">
        <v>104</v>
      </c>
      <c r="C42" s="250" t="s">
        <v>110</v>
      </c>
      <c r="D42" s="227"/>
      <c r="E42" s="227"/>
      <c r="F42" s="227"/>
      <c r="G42" s="227"/>
      <c r="H42" s="227"/>
      <c r="I42" s="227"/>
      <c r="J42" s="227"/>
      <c r="K42" s="227"/>
      <c r="L42" s="227"/>
      <c r="M42" s="227"/>
      <c r="N42" s="228"/>
      <c r="O42" s="78" t="s">
        <v>111</v>
      </c>
    </row>
    <row r="43" spans="2:15" ht="14.25" customHeight="1">
      <c r="B43" s="62">
        <f t="shared" ref="B43:B47" si="6">(B32)</f>
        <v>0</v>
      </c>
      <c r="C43" s="63"/>
      <c r="D43" s="63"/>
      <c r="E43" s="63"/>
      <c r="F43" s="63"/>
      <c r="G43" s="63"/>
      <c r="H43" s="63"/>
      <c r="I43" s="63"/>
      <c r="J43" s="63"/>
      <c r="K43" s="63"/>
      <c r="L43" s="63"/>
      <c r="M43" s="63"/>
      <c r="N43" s="63"/>
      <c r="O43" s="97">
        <f t="shared" ref="O43:O50" si="7">SUM(C43:N43)</f>
        <v>0</v>
      </c>
    </row>
    <row r="44" spans="2:15" ht="14.25" customHeight="1">
      <c r="B44" s="62">
        <f t="shared" si="6"/>
        <v>0</v>
      </c>
      <c r="C44" s="63"/>
      <c r="D44" s="63"/>
      <c r="E44" s="63"/>
      <c r="F44" s="63"/>
      <c r="G44" s="63"/>
      <c r="H44" s="63"/>
      <c r="I44" s="63"/>
      <c r="J44" s="63"/>
      <c r="K44" s="63"/>
      <c r="L44" s="63"/>
      <c r="M44" s="63"/>
      <c r="N44" s="63"/>
      <c r="O44" s="97">
        <f t="shared" si="7"/>
        <v>0</v>
      </c>
    </row>
    <row r="45" spans="2:15" ht="14.25" customHeight="1">
      <c r="B45" s="62">
        <f t="shared" si="6"/>
        <v>0</v>
      </c>
      <c r="C45" s="63"/>
      <c r="D45" s="63"/>
      <c r="E45" s="63"/>
      <c r="F45" s="63"/>
      <c r="G45" s="63"/>
      <c r="H45" s="63"/>
      <c r="I45" s="63"/>
      <c r="J45" s="63"/>
      <c r="K45" s="63"/>
      <c r="L45" s="63"/>
      <c r="M45" s="63"/>
      <c r="N45" s="63"/>
      <c r="O45" s="97">
        <f t="shared" si="7"/>
        <v>0</v>
      </c>
    </row>
    <row r="46" spans="2:15" ht="14.25" customHeight="1">
      <c r="B46" s="62">
        <f t="shared" si="6"/>
        <v>0</v>
      </c>
      <c r="C46" s="63"/>
      <c r="D46" s="63"/>
      <c r="E46" s="63"/>
      <c r="F46" s="63"/>
      <c r="G46" s="63"/>
      <c r="H46" s="63"/>
      <c r="I46" s="63"/>
      <c r="J46" s="63"/>
      <c r="K46" s="63"/>
      <c r="L46" s="63"/>
      <c r="M46" s="63"/>
      <c r="N46" s="63"/>
      <c r="O46" s="97">
        <f t="shared" si="7"/>
        <v>0</v>
      </c>
    </row>
    <row r="47" spans="2:15" ht="14.25" customHeight="1">
      <c r="B47" s="62">
        <f t="shared" si="6"/>
        <v>0</v>
      </c>
      <c r="C47" s="63"/>
      <c r="D47" s="63"/>
      <c r="E47" s="63"/>
      <c r="F47" s="63"/>
      <c r="G47" s="63"/>
      <c r="H47" s="63"/>
      <c r="I47" s="63"/>
      <c r="J47" s="63"/>
      <c r="K47" s="63"/>
      <c r="L47" s="63"/>
      <c r="M47" s="63"/>
      <c r="N47" s="63"/>
      <c r="O47" s="97">
        <f t="shared" si="7"/>
        <v>0</v>
      </c>
    </row>
    <row r="48" spans="2:15" ht="14.25" customHeight="1">
      <c r="B48" s="62">
        <f t="shared" ref="B48:B49" si="8">B37</f>
        <v>0</v>
      </c>
      <c r="C48" s="63"/>
      <c r="D48" s="63"/>
      <c r="E48" s="63"/>
      <c r="F48" s="63"/>
      <c r="G48" s="63"/>
      <c r="H48" s="63"/>
      <c r="I48" s="63"/>
      <c r="J48" s="63"/>
      <c r="K48" s="63"/>
      <c r="L48" s="63"/>
      <c r="M48" s="63"/>
      <c r="N48" s="63"/>
      <c r="O48" s="97">
        <f t="shared" si="7"/>
        <v>0</v>
      </c>
    </row>
    <row r="49" spans="2:15" ht="14.25" customHeight="1">
      <c r="B49" s="62">
        <f t="shared" si="8"/>
        <v>0</v>
      </c>
      <c r="C49" s="63"/>
      <c r="D49" s="63"/>
      <c r="E49" s="63"/>
      <c r="F49" s="63"/>
      <c r="G49" s="63"/>
      <c r="H49" s="63"/>
      <c r="I49" s="63"/>
      <c r="J49" s="63"/>
      <c r="K49" s="63"/>
      <c r="L49" s="63"/>
      <c r="M49" s="63"/>
      <c r="N49" s="63"/>
      <c r="O49" s="97">
        <f t="shared" si="7"/>
        <v>0</v>
      </c>
    </row>
    <row r="50" spans="2:15" ht="14.25" customHeight="1">
      <c r="B50" s="98" t="s">
        <v>107</v>
      </c>
      <c r="C50" s="99">
        <f t="shared" ref="C50:N50" si="9">SUM(C43:C49)</f>
        <v>0</v>
      </c>
      <c r="D50" s="99">
        <f t="shared" si="9"/>
        <v>0</v>
      </c>
      <c r="E50" s="99">
        <f t="shared" si="9"/>
        <v>0</v>
      </c>
      <c r="F50" s="99">
        <f t="shared" si="9"/>
        <v>0</v>
      </c>
      <c r="G50" s="99">
        <f t="shared" si="9"/>
        <v>0</v>
      </c>
      <c r="H50" s="99">
        <f t="shared" si="9"/>
        <v>0</v>
      </c>
      <c r="I50" s="99">
        <f t="shared" si="9"/>
        <v>0</v>
      </c>
      <c r="J50" s="99">
        <f t="shared" si="9"/>
        <v>0</v>
      </c>
      <c r="K50" s="99">
        <f t="shared" si="9"/>
        <v>0</v>
      </c>
      <c r="L50" s="99">
        <f t="shared" si="9"/>
        <v>0</v>
      </c>
      <c r="M50" s="99">
        <f t="shared" si="9"/>
        <v>0</v>
      </c>
      <c r="N50" s="99">
        <f t="shared" si="9"/>
        <v>0</v>
      </c>
      <c r="O50" s="100">
        <f t="shared" si="7"/>
        <v>0</v>
      </c>
    </row>
    <row r="51" spans="2:15" ht="14.25" customHeight="1"/>
    <row r="52" spans="2:15" ht="14.25" customHeight="1"/>
    <row r="53" spans="2:15" ht="14.25" customHeight="1"/>
    <row r="54" spans="2:15" ht="14.25" customHeight="1"/>
    <row r="55" spans="2:15" ht="14.25" customHeight="1"/>
    <row r="56" spans="2:15" ht="14.25" customHeight="1"/>
    <row r="57" spans="2:15" ht="14.25" customHeight="1"/>
    <row r="58" spans="2:15" ht="14.25" customHeight="1"/>
    <row r="59" spans="2:15" ht="14.25" customHeight="1"/>
    <row r="60" spans="2:15" ht="14.25" customHeight="1"/>
    <row r="61" spans="2:15" ht="14.25" customHeight="1"/>
    <row r="62" spans="2:15" ht="14.25" customHeight="1"/>
    <row r="63" spans="2:15" ht="14.25" customHeight="1"/>
    <row r="64" spans="2:15"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6">
    <mergeCell ref="C42:N42"/>
    <mergeCell ref="A1:I14"/>
    <mergeCell ref="F16:H16"/>
    <mergeCell ref="F17:H17"/>
    <mergeCell ref="C20:N20"/>
    <mergeCell ref="C31:N31"/>
  </mergeCells>
  <conditionalFormatting sqref="F22:F27">
    <cfRule type="containsBlanks" dxfId="143" priority="1" stopIfTrue="1">
      <formula>LEN(TRIM(F22))=0</formula>
    </cfRule>
  </conditionalFormatting>
  <conditionalFormatting sqref="F47:F49">
    <cfRule type="containsBlanks" dxfId="142" priority="2" stopIfTrue="1">
      <formula>LEN(TRIM(F47))=0</formula>
    </cfRule>
  </conditionalFormatting>
  <conditionalFormatting sqref="B43:B49">
    <cfRule type="containsBlanks" dxfId="141" priority="3" stopIfTrue="1">
      <formula>LEN(TRIM(B43))=0</formula>
    </cfRule>
  </conditionalFormatting>
  <conditionalFormatting sqref="D21">
    <cfRule type="containsBlanks" dxfId="140" priority="4">
      <formula>LEN(TRIM(D21))=0</formula>
    </cfRule>
  </conditionalFormatting>
  <conditionalFormatting sqref="D22:D27">
    <cfRule type="containsBlanks" dxfId="139" priority="5">
      <formula>LEN(TRIM(D22))=0</formula>
    </cfRule>
  </conditionalFormatting>
  <conditionalFormatting sqref="C21:N27">
    <cfRule type="containsBlanks" dxfId="138" priority="6" stopIfTrue="1">
      <formula>LEN(TRIM(C21))=0</formula>
    </cfRule>
  </conditionalFormatting>
  <conditionalFormatting sqref="B21:B27">
    <cfRule type="containsBlanks" dxfId="137" priority="7" stopIfTrue="1">
      <formula>LEN(TRIM(B21))=0</formula>
    </cfRule>
  </conditionalFormatting>
  <conditionalFormatting sqref="E21">
    <cfRule type="containsBlanks" dxfId="136" priority="8" stopIfTrue="1">
      <formula>LEN(TRIM(E21))=0</formula>
    </cfRule>
  </conditionalFormatting>
  <conditionalFormatting sqref="F21">
    <cfRule type="containsBlanks" dxfId="135" priority="9" stopIfTrue="1">
      <formula>LEN(TRIM(F21))=0</formula>
    </cfRule>
  </conditionalFormatting>
  <conditionalFormatting sqref="E22:E27">
    <cfRule type="containsBlanks" dxfId="134" priority="10" stopIfTrue="1">
      <formula>LEN(TRIM(E22))=0</formula>
    </cfRule>
  </conditionalFormatting>
  <conditionalFormatting sqref="E47:E49">
    <cfRule type="containsBlanks" dxfId="133" priority="11" stopIfTrue="1">
      <formula>LEN(TRIM(E47))=0</formula>
    </cfRule>
  </conditionalFormatting>
  <conditionalFormatting sqref="D47:D49">
    <cfRule type="containsBlanks" dxfId="132" priority="12">
      <formula>LEN(TRIM(D47))=0</formula>
    </cfRule>
  </conditionalFormatting>
  <conditionalFormatting sqref="C47:N49">
    <cfRule type="containsBlanks" dxfId="131" priority="13" stopIfTrue="1">
      <formula>LEN(TRIM(C47))=0</formula>
    </cfRule>
  </conditionalFormatting>
  <conditionalFormatting sqref="E21:N21">
    <cfRule type="containsBlanks" dxfId="130" priority="14">
      <formula>LEN(TRIM(E21))=0</formula>
    </cfRule>
  </conditionalFormatting>
  <conditionalFormatting sqref="F36:F38">
    <cfRule type="containsBlanks" dxfId="129" priority="15" stopIfTrue="1">
      <formula>LEN(TRIM(F36))=0</formula>
    </cfRule>
  </conditionalFormatting>
  <conditionalFormatting sqref="D36:D38">
    <cfRule type="containsBlanks" dxfId="128" priority="16">
      <formula>LEN(TRIM(D36))=0</formula>
    </cfRule>
  </conditionalFormatting>
  <conditionalFormatting sqref="C36:N38">
    <cfRule type="containsBlanks" dxfId="127" priority="17" stopIfTrue="1">
      <formula>LEN(TRIM(C36))=0</formula>
    </cfRule>
  </conditionalFormatting>
  <conditionalFormatting sqref="B32:B38">
    <cfRule type="containsBlanks" dxfId="126" priority="18" stopIfTrue="1">
      <formula>LEN(TRIM(B32))=0</formula>
    </cfRule>
  </conditionalFormatting>
  <conditionalFormatting sqref="E36:E38">
    <cfRule type="containsBlanks" dxfId="125" priority="19" stopIfTrue="1">
      <formula>LEN(TRIM(E36))=0</formula>
    </cfRule>
  </conditionalFormatting>
  <conditionalFormatting sqref="E22:N22">
    <cfRule type="containsBlanks" dxfId="124" priority="20">
      <formula>LEN(TRIM(E22))=0</formula>
    </cfRule>
  </conditionalFormatting>
  <conditionalFormatting sqref="F33:F35">
    <cfRule type="containsBlanks" dxfId="123" priority="21" stopIfTrue="1">
      <formula>LEN(TRIM(F33))=0</formula>
    </cfRule>
  </conditionalFormatting>
  <conditionalFormatting sqref="D32">
    <cfRule type="containsBlanks" dxfId="122" priority="22">
      <formula>LEN(TRIM(D32))=0</formula>
    </cfRule>
  </conditionalFormatting>
  <conditionalFormatting sqref="D33:D35">
    <cfRule type="containsBlanks" dxfId="121" priority="23">
      <formula>LEN(TRIM(D33))=0</formula>
    </cfRule>
  </conditionalFormatting>
  <conditionalFormatting sqref="C32:N35">
    <cfRule type="containsBlanks" dxfId="120" priority="24" stopIfTrue="1">
      <formula>LEN(TRIM(C32))=0</formula>
    </cfRule>
  </conditionalFormatting>
  <conditionalFormatting sqref="E32">
    <cfRule type="containsBlanks" dxfId="119" priority="25" stopIfTrue="1">
      <formula>LEN(TRIM(E32))=0</formula>
    </cfRule>
  </conditionalFormatting>
  <conditionalFormatting sqref="F32">
    <cfRule type="containsBlanks" dxfId="118" priority="26" stopIfTrue="1">
      <formula>LEN(TRIM(F32))=0</formula>
    </cfRule>
  </conditionalFormatting>
  <conditionalFormatting sqref="E33:E35">
    <cfRule type="containsBlanks" dxfId="117" priority="27" stopIfTrue="1">
      <formula>LEN(TRIM(E33))=0</formula>
    </cfRule>
  </conditionalFormatting>
  <conditionalFormatting sqref="E32:N32">
    <cfRule type="containsBlanks" dxfId="116" priority="28">
      <formula>LEN(TRIM(E32))=0</formula>
    </cfRule>
  </conditionalFormatting>
  <conditionalFormatting sqref="E33:N33">
    <cfRule type="containsBlanks" dxfId="115" priority="29">
      <formula>LEN(TRIM(E33))=0</formula>
    </cfRule>
  </conditionalFormatting>
  <conditionalFormatting sqref="F44:F46">
    <cfRule type="containsBlanks" dxfId="114" priority="30" stopIfTrue="1">
      <formula>LEN(TRIM(F44))=0</formula>
    </cfRule>
  </conditionalFormatting>
  <conditionalFormatting sqref="D43">
    <cfRule type="containsBlanks" dxfId="113" priority="31">
      <formula>LEN(TRIM(D43))=0</formula>
    </cfRule>
  </conditionalFormatting>
  <conditionalFormatting sqref="D44:D46">
    <cfRule type="containsBlanks" dxfId="112" priority="32">
      <formula>LEN(TRIM(D44))=0</formula>
    </cfRule>
  </conditionalFormatting>
  <conditionalFormatting sqref="C43:N46">
    <cfRule type="containsBlanks" dxfId="111" priority="33" stopIfTrue="1">
      <formula>LEN(TRIM(C43))=0</formula>
    </cfRule>
  </conditionalFormatting>
  <conditionalFormatting sqref="E43">
    <cfRule type="containsBlanks" dxfId="110" priority="34" stopIfTrue="1">
      <formula>LEN(TRIM(E43))=0</formula>
    </cfRule>
  </conditionalFormatting>
  <conditionalFormatting sqref="F43">
    <cfRule type="containsBlanks" dxfId="109" priority="35" stopIfTrue="1">
      <formula>LEN(TRIM(F43))=0</formula>
    </cfRule>
  </conditionalFormatting>
  <conditionalFormatting sqref="E44:E46">
    <cfRule type="containsBlanks" dxfId="108" priority="36" stopIfTrue="1">
      <formula>LEN(TRIM(E44))=0</formula>
    </cfRule>
  </conditionalFormatting>
  <conditionalFormatting sqref="E43:N43">
    <cfRule type="containsBlanks" dxfId="107" priority="37">
      <formula>LEN(TRIM(E43))=0</formula>
    </cfRule>
  </conditionalFormatting>
  <conditionalFormatting sqref="E44:N44">
    <cfRule type="containsBlanks" dxfId="106" priority="38">
      <formula>LEN(TRIM(E44))=0</formula>
    </cfRule>
  </conditionalFormatting>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sheetPr>
  <dimension ref="B1:R1000"/>
  <sheetViews>
    <sheetView workbookViewId="0"/>
  </sheetViews>
  <sheetFormatPr defaultColWidth="12.625" defaultRowHeight="15" customHeight="1"/>
  <cols>
    <col min="1" max="1" width="7.625" customWidth="1"/>
    <col min="2" max="2" width="21.25" customWidth="1"/>
    <col min="3" max="3" width="7" customWidth="1"/>
    <col min="4" max="4" width="7.625" customWidth="1"/>
    <col min="5" max="5" width="5.125" customWidth="1"/>
    <col min="6" max="6" width="5.875" customWidth="1"/>
    <col min="7" max="7" width="4.375" customWidth="1"/>
    <col min="8" max="8" width="4.75" customWidth="1"/>
    <col min="9" max="10" width="6.375" customWidth="1"/>
    <col min="11" max="12" width="4.375" customWidth="1"/>
    <col min="13" max="13" width="5.625" customWidth="1"/>
    <col min="14" max="14" width="5.25" customWidth="1"/>
    <col min="15" max="15" width="5.625" customWidth="1"/>
    <col min="16" max="16" width="7.5" customWidth="1"/>
    <col min="17" max="17" width="21.375" customWidth="1"/>
    <col min="18" max="18" width="14.5" customWidth="1"/>
    <col min="19" max="26" width="7.625" customWidth="1"/>
  </cols>
  <sheetData>
    <row r="1" spans="2:18" ht="14.25" customHeight="1"/>
    <row r="2" spans="2:18" ht="14.25" customHeight="1"/>
    <row r="3" spans="2:18" ht="14.25" customHeight="1"/>
    <row r="4" spans="2:18" ht="14.25" customHeight="1">
      <c r="B4" s="256" t="s">
        <v>112</v>
      </c>
      <c r="C4" s="235"/>
      <c r="D4" s="235"/>
      <c r="E4" s="236"/>
    </row>
    <row r="5" spans="2:18" ht="14.25" customHeight="1">
      <c r="B5" s="101" t="s">
        <v>113</v>
      </c>
      <c r="C5" s="102" t="s">
        <v>48</v>
      </c>
      <c r="D5" s="102" t="s">
        <v>49</v>
      </c>
      <c r="E5" s="102" t="s">
        <v>50</v>
      </c>
    </row>
    <row r="6" spans="2:18" ht="14.25" customHeight="1">
      <c r="B6" s="103" t="s">
        <v>114</v>
      </c>
      <c r="C6" s="104">
        <v>1</v>
      </c>
      <c r="D6" s="104">
        <v>1</v>
      </c>
      <c r="E6" s="104">
        <v>1</v>
      </c>
    </row>
    <row r="7" spans="2:18" ht="14.25" customHeight="1">
      <c r="B7" s="103" t="s">
        <v>115</v>
      </c>
      <c r="C7" s="104">
        <v>0</v>
      </c>
      <c r="D7" s="104">
        <v>0</v>
      </c>
      <c r="E7" s="104">
        <v>0</v>
      </c>
    </row>
    <row r="8" spans="2:18" ht="14.25" customHeight="1">
      <c r="B8" s="103" t="s">
        <v>116</v>
      </c>
      <c r="C8" s="104">
        <v>0</v>
      </c>
      <c r="D8" s="104">
        <v>0</v>
      </c>
      <c r="E8" s="104">
        <v>0</v>
      </c>
    </row>
    <row r="9" spans="2:18" ht="14.25" customHeight="1">
      <c r="B9" s="103" t="s">
        <v>117</v>
      </c>
      <c r="C9" s="105">
        <v>0</v>
      </c>
      <c r="D9" s="105">
        <v>0</v>
      </c>
      <c r="E9" s="105">
        <v>0</v>
      </c>
      <c r="Q9" s="257" t="s">
        <v>118</v>
      </c>
      <c r="R9" s="236"/>
    </row>
    <row r="10" spans="2:18" ht="14.25" customHeight="1">
      <c r="B10" s="106" t="s">
        <v>119</v>
      </c>
      <c r="C10" s="107">
        <f t="shared" ref="C10:E10" si="0">SUM(C6:C9)</f>
        <v>1</v>
      </c>
      <c r="D10" s="107">
        <f t="shared" si="0"/>
        <v>1</v>
      </c>
      <c r="E10" s="107">
        <f t="shared" si="0"/>
        <v>1</v>
      </c>
      <c r="Q10" s="108" t="s">
        <v>120</v>
      </c>
      <c r="R10" s="109">
        <v>0.15</v>
      </c>
    </row>
    <row r="11" spans="2:18" ht="14.25" customHeight="1">
      <c r="Q11" s="108" t="s">
        <v>121</v>
      </c>
      <c r="R11" s="110">
        <v>2.5000000000000001E-2</v>
      </c>
    </row>
    <row r="12" spans="2:18" ht="14.25" customHeight="1">
      <c r="B12" s="256" t="s">
        <v>122</v>
      </c>
      <c r="C12" s="235"/>
      <c r="D12" s="235"/>
      <c r="E12" s="236"/>
      <c r="R12" s="105"/>
    </row>
    <row r="13" spans="2:18" ht="14.25" customHeight="1">
      <c r="B13" s="101" t="s">
        <v>123</v>
      </c>
      <c r="C13" s="111" t="s">
        <v>48</v>
      </c>
      <c r="D13" s="111" t="s">
        <v>102</v>
      </c>
      <c r="E13" s="111" t="s">
        <v>50</v>
      </c>
    </row>
    <row r="14" spans="2:18" ht="14.25" customHeight="1">
      <c r="B14" s="103" t="s">
        <v>124</v>
      </c>
      <c r="C14" s="104">
        <v>1</v>
      </c>
      <c r="D14" s="104">
        <v>1</v>
      </c>
      <c r="E14" s="104">
        <v>1</v>
      </c>
    </row>
    <row r="15" spans="2:18" ht="14.25" customHeight="1">
      <c r="B15" s="103" t="s">
        <v>125</v>
      </c>
      <c r="C15" s="104">
        <v>0</v>
      </c>
      <c r="D15" s="104">
        <v>0</v>
      </c>
      <c r="E15" s="104">
        <v>0</v>
      </c>
    </row>
    <row r="16" spans="2:18" ht="14.25" customHeight="1">
      <c r="B16" s="103" t="s">
        <v>126</v>
      </c>
      <c r="C16" s="104">
        <v>0</v>
      </c>
      <c r="D16" s="104">
        <v>0</v>
      </c>
      <c r="E16" s="104">
        <v>0</v>
      </c>
    </row>
    <row r="17" spans="2:16" ht="14.25" customHeight="1">
      <c r="B17" s="112" t="s">
        <v>119</v>
      </c>
      <c r="C17" s="113">
        <f t="shared" ref="C17:E17" si="1">SUM(C14:C16)</f>
        <v>1</v>
      </c>
      <c r="D17" s="113">
        <f t="shared" si="1"/>
        <v>1</v>
      </c>
      <c r="E17" s="113">
        <f t="shared" si="1"/>
        <v>1</v>
      </c>
    </row>
    <row r="18" spans="2:16" ht="14.25" customHeight="1">
      <c r="B18" s="114"/>
      <c r="C18" s="115"/>
      <c r="D18" s="115"/>
      <c r="E18" s="115"/>
    </row>
    <row r="19" spans="2:16" ht="16.5" customHeight="1">
      <c r="B19" s="114"/>
      <c r="C19" s="115"/>
      <c r="D19" s="115"/>
      <c r="E19" s="115"/>
      <c r="G19" s="253" t="s">
        <v>127</v>
      </c>
      <c r="H19" s="210"/>
      <c r="I19" s="210"/>
      <c r="J19" s="210"/>
      <c r="K19" s="210"/>
      <c r="L19" s="116"/>
      <c r="M19" s="116"/>
    </row>
    <row r="20" spans="2:16" ht="15" customHeight="1">
      <c r="G20" s="254"/>
      <c r="H20" s="254"/>
      <c r="I20" s="254"/>
      <c r="J20" s="254"/>
      <c r="K20" s="254"/>
      <c r="L20" s="117"/>
      <c r="M20" s="117"/>
    </row>
    <row r="21" spans="2:16" ht="14.25" customHeight="1">
      <c r="B21" s="255" t="s">
        <v>128</v>
      </c>
      <c r="C21" s="235"/>
      <c r="D21" s="235"/>
      <c r="E21" s="235"/>
      <c r="F21" s="235"/>
      <c r="G21" s="235"/>
      <c r="H21" s="235"/>
      <c r="I21" s="235"/>
      <c r="J21" s="235"/>
      <c r="K21" s="235"/>
      <c r="L21" s="235"/>
      <c r="M21" s="235"/>
      <c r="N21" s="235"/>
      <c r="O21" s="235"/>
      <c r="P21" s="236"/>
    </row>
    <row r="22" spans="2:16" ht="14.25" customHeight="1">
      <c r="B22" s="118" t="s">
        <v>129</v>
      </c>
      <c r="C22" s="119" t="s">
        <v>130</v>
      </c>
      <c r="D22" s="120" t="s">
        <v>131</v>
      </c>
      <c r="E22" s="50" t="s">
        <v>53</v>
      </c>
      <c r="F22" s="50" t="s">
        <v>54</v>
      </c>
      <c r="G22" s="50" t="s">
        <v>55</v>
      </c>
      <c r="H22" s="50" t="s">
        <v>56</v>
      </c>
      <c r="I22" s="50" t="s">
        <v>57</v>
      </c>
      <c r="J22" s="50" t="s">
        <v>58</v>
      </c>
      <c r="K22" s="50" t="s">
        <v>59</v>
      </c>
      <c r="L22" s="50" t="s">
        <v>60</v>
      </c>
      <c r="M22" s="50" t="s">
        <v>61</v>
      </c>
      <c r="N22" s="50" t="s">
        <v>62</v>
      </c>
      <c r="O22" s="50" t="s">
        <v>63</v>
      </c>
      <c r="P22" s="121" t="s">
        <v>132</v>
      </c>
    </row>
    <row r="23" spans="2:16" ht="14.25" customHeight="1">
      <c r="B23" s="7" t="str">
        <f>'تكاليف التأسيس'!D6</f>
        <v xml:space="preserve">الأراضي </v>
      </c>
      <c r="C23" s="122">
        <f>'تكاليف التأسيس'!H6</f>
        <v>0</v>
      </c>
      <c r="D23" s="122">
        <f>LAND</f>
        <v>0</v>
      </c>
      <c r="E23" s="123"/>
      <c r="F23" s="123"/>
      <c r="G23" s="124"/>
      <c r="H23" s="124"/>
      <c r="I23" s="124"/>
      <c r="J23" s="124"/>
      <c r="K23" s="124"/>
      <c r="L23" s="124"/>
      <c r="M23" s="124"/>
      <c r="N23" s="124"/>
      <c r="O23" s="124"/>
      <c r="P23" s="125">
        <f t="shared" ref="P23:P29" si="2">SUM(D23:O23)</f>
        <v>0</v>
      </c>
    </row>
    <row r="24" spans="2:16" ht="14.25" customHeight="1">
      <c r="B24" s="7" t="str">
        <f>'تكاليف التأسيس'!D7</f>
        <v xml:space="preserve">المباني </v>
      </c>
      <c r="C24" s="122">
        <f>'تكاليف التأسيس'!H7</f>
        <v>50</v>
      </c>
      <c r="D24" s="122">
        <f>Buildings</f>
        <v>0</v>
      </c>
      <c r="E24" s="126"/>
      <c r="F24" s="123"/>
      <c r="G24" s="124"/>
      <c r="H24" s="124"/>
      <c r="I24" s="124"/>
      <c r="J24" s="124"/>
      <c r="K24" s="124"/>
      <c r="L24" s="124"/>
      <c r="M24" s="124"/>
      <c r="N24" s="124"/>
      <c r="O24" s="124"/>
      <c r="P24" s="125">
        <f t="shared" si="2"/>
        <v>0</v>
      </c>
    </row>
    <row r="25" spans="2:16" ht="14.25" customHeight="1">
      <c r="B25" s="7" t="str">
        <f>'تكاليف التأسيس'!D8</f>
        <v>ترميم مبنى مستأجر</v>
      </c>
      <c r="C25" s="122">
        <f>'تكاليف التأسيس'!H8</f>
        <v>10</v>
      </c>
      <c r="D25" s="122">
        <f>LeaseImprovements</f>
        <v>0</v>
      </c>
      <c r="E25" s="126"/>
      <c r="F25" s="123"/>
      <c r="G25" s="124"/>
      <c r="H25" s="124"/>
      <c r="I25" s="124"/>
      <c r="J25" s="124"/>
      <c r="K25" s="124"/>
      <c r="L25" s="124"/>
      <c r="M25" s="124"/>
      <c r="N25" s="124"/>
      <c r="O25" s="124"/>
      <c r="P25" s="125">
        <f t="shared" si="2"/>
        <v>0</v>
      </c>
    </row>
    <row r="26" spans="2:16" ht="14.25" customHeight="1">
      <c r="B26" s="7" t="str">
        <f>'تكاليف التأسيس'!D9</f>
        <v xml:space="preserve">الآلات والمعدات </v>
      </c>
      <c r="C26" s="122">
        <f>'تكاليف التأسيس'!H9</f>
        <v>7</v>
      </c>
      <c r="D26" s="122">
        <f>Equipment</f>
        <v>0</v>
      </c>
      <c r="E26" s="126"/>
      <c r="F26" s="123"/>
      <c r="G26" s="124"/>
      <c r="H26" s="124"/>
      <c r="I26" s="124"/>
      <c r="J26" s="124"/>
      <c r="K26" s="124"/>
      <c r="L26" s="124"/>
      <c r="M26" s="124"/>
      <c r="N26" s="124"/>
      <c r="O26" s="124"/>
      <c r="P26" s="125">
        <f t="shared" si="2"/>
        <v>0</v>
      </c>
    </row>
    <row r="27" spans="2:16" ht="14.25" customHeight="1">
      <c r="B27" s="7" t="str">
        <f>'تكاليف التأسيس'!D10</f>
        <v xml:space="preserve">الأثاث </v>
      </c>
      <c r="C27" s="122">
        <f>'تكاليف التأسيس'!H10</f>
        <v>5</v>
      </c>
      <c r="D27" s="122">
        <f>Furniture</f>
        <v>0</v>
      </c>
      <c r="E27" s="126"/>
      <c r="F27" s="123"/>
      <c r="G27" s="124"/>
      <c r="H27" s="124"/>
      <c r="I27" s="124"/>
      <c r="J27" s="124"/>
      <c r="K27" s="124"/>
      <c r="L27" s="124"/>
      <c r="M27" s="124"/>
      <c r="N27" s="124"/>
      <c r="O27" s="124"/>
      <c r="P27" s="125">
        <f t="shared" si="2"/>
        <v>0</v>
      </c>
    </row>
    <row r="28" spans="2:16" ht="14.25" customHeight="1">
      <c r="B28" s="7" t="str">
        <f>'تكاليف التأسيس'!D11</f>
        <v xml:space="preserve">السيارات </v>
      </c>
      <c r="C28" s="122">
        <f>'تكاليف التأسيس'!H11</f>
        <v>5</v>
      </c>
      <c r="D28" s="122">
        <f>Vehicles</f>
        <v>0</v>
      </c>
      <c r="E28" s="126"/>
      <c r="F28" s="126"/>
      <c r="G28" s="127"/>
      <c r="H28" s="124"/>
      <c r="I28" s="124"/>
      <c r="J28" s="124"/>
      <c r="K28" s="124"/>
      <c r="L28" s="124"/>
      <c r="M28" s="124"/>
      <c r="N28" s="124"/>
      <c r="O28" s="124"/>
      <c r="P28" s="125">
        <f t="shared" si="2"/>
        <v>0</v>
      </c>
    </row>
    <row r="29" spans="2:16" ht="14.25" customHeight="1">
      <c r="B29" s="7" t="str">
        <f>'تكاليف التأسيس'!D12</f>
        <v xml:space="preserve">أصول ثابتة أخرى </v>
      </c>
      <c r="C29" s="122">
        <f>'تكاليف التأسيس'!H12</f>
        <v>5</v>
      </c>
      <c r="D29" s="122">
        <f>OtherFixedAssets</f>
        <v>0</v>
      </c>
      <c r="E29" s="126"/>
      <c r="F29" s="126"/>
      <c r="G29" s="126"/>
      <c r="H29" s="126"/>
      <c r="I29" s="126"/>
      <c r="J29" s="126"/>
      <c r="K29" s="126"/>
      <c r="L29" s="126"/>
      <c r="M29" s="126"/>
      <c r="N29" s="126"/>
      <c r="O29" s="126"/>
      <c r="P29" s="125">
        <f t="shared" si="2"/>
        <v>0</v>
      </c>
    </row>
    <row r="30" spans="2:16" ht="14.25" customHeight="1">
      <c r="B30" s="128" t="s">
        <v>133</v>
      </c>
      <c r="D30" s="129">
        <f t="shared" ref="D30:E30" si="3">SUM(D23:D29)</f>
        <v>0</v>
      </c>
      <c r="E30" s="129">
        <f t="shared" si="3"/>
        <v>0</v>
      </c>
      <c r="F30" s="129">
        <f t="shared" ref="F30:P30" si="4">SUM(F23:F28)</f>
        <v>0</v>
      </c>
      <c r="G30" s="129">
        <f t="shared" si="4"/>
        <v>0</v>
      </c>
      <c r="H30" s="129">
        <f t="shared" si="4"/>
        <v>0</v>
      </c>
      <c r="I30" s="129">
        <f t="shared" si="4"/>
        <v>0</v>
      </c>
      <c r="J30" s="129">
        <f t="shared" si="4"/>
        <v>0</v>
      </c>
      <c r="K30" s="129">
        <f t="shared" si="4"/>
        <v>0</v>
      </c>
      <c r="L30" s="129">
        <f t="shared" si="4"/>
        <v>0</v>
      </c>
      <c r="M30" s="129">
        <f t="shared" si="4"/>
        <v>0</v>
      </c>
      <c r="N30" s="129">
        <f t="shared" si="4"/>
        <v>0</v>
      </c>
      <c r="O30" s="129">
        <f t="shared" si="4"/>
        <v>0</v>
      </c>
      <c r="P30" s="129">
        <f t="shared" si="4"/>
        <v>0</v>
      </c>
    </row>
    <row r="31" spans="2:16" ht="14.25" customHeight="1"/>
    <row r="32" spans="2:16" ht="14.25" customHeight="1">
      <c r="G32" s="253" t="s">
        <v>134</v>
      </c>
      <c r="H32" s="210"/>
      <c r="I32" s="210"/>
      <c r="J32" s="210"/>
      <c r="K32" s="210"/>
    </row>
    <row r="33" spans="2:16" ht="14.25" customHeight="1">
      <c r="G33" s="254"/>
      <c r="H33" s="254"/>
      <c r="I33" s="254"/>
      <c r="J33" s="254"/>
      <c r="K33" s="254"/>
    </row>
    <row r="34" spans="2:16" ht="14.25" customHeight="1">
      <c r="B34" s="255" t="s">
        <v>128</v>
      </c>
      <c r="C34" s="235"/>
      <c r="D34" s="235"/>
      <c r="E34" s="235"/>
      <c r="F34" s="235"/>
      <c r="G34" s="235"/>
      <c r="H34" s="235"/>
      <c r="I34" s="235"/>
      <c r="J34" s="235"/>
      <c r="K34" s="235"/>
      <c r="L34" s="235"/>
      <c r="M34" s="235"/>
      <c r="N34" s="235"/>
      <c r="O34" s="235"/>
      <c r="P34" s="236"/>
    </row>
    <row r="35" spans="2:16" ht="14.25" customHeight="1">
      <c r="B35" s="118" t="s">
        <v>129</v>
      </c>
      <c r="C35" s="119" t="s">
        <v>130</v>
      </c>
      <c r="D35" s="50" t="s">
        <v>131</v>
      </c>
      <c r="E35" s="50" t="s">
        <v>53</v>
      </c>
      <c r="F35" s="50" t="s">
        <v>54</v>
      </c>
      <c r="G35" s="50" t="s">
        <v>55</v>
      </c>
      <c r="H35" s="50" t="s">
        <v>56</v>
      </c>
      <c r="I35" s="50" t="s">
        <v>57</v>
      </c>
      <c r="J35" s="50" t="s">
        <v>58</v>
      </c>
      <c r="K35" s="50" t="s">
        <v>59</v>
      </c>
      <c r="L35" s="50" t="s">
        <v>60</v>
      </c>
      <c r="M35" s="50" t="s">
        <v>61</v>
      </c>
      <c r="N35" s="50" t="s">
        <v>62</v>
      </c>
      <c r="O35" s="50" t="s">
        <v>63</v>
      </c>
      <c r="P35" s="121" t="s">
        <v>132</v>
      </c>
    </row>
    <row r="36" spans="2:16" ht="14.25" customHeight="1">
      <c r="B36" s="7" t="str">
        <f>'تكاليف التأسيس'!D6</f>
        <v xml:space="preserve">الأراضي </v>
      </c>
      <c r="C36" s="122">
        <f>'تكاليف التأسيس'!H6</f>
        <v>0</v>
      </c>
      <c r="D36" s="122"/>
      <c r="E36" s="123"/>
      <c r="F36" s="123"/>
      <c r="G36" s="124"/>
      <c r="H36" s="124"/>
      <c r="I36" s="124"/>
      <c r="J36" s="124"/>
      <c r="K36" s="124"/>
      <c r="L36" s="124"/>
      <c r="M36" s="124"/>
      <c r="N36" s="124"/>
      <c r="O36" s="124"/>
      <c r="P36" s="125">
        <f t="shared" ref="P36:P42" si="5">SUM(D36:O36)</f>
        <v>0</v>
      </c>
    </row>
    <row r="37" spans="2:16" ht="14.25" customHeight="1">
      <c r="B37" s="7" t="str">
        <f>'تكاليف التأسيس'!D7</f>
        <v xml:space="preserve">المباني </v>
      </c>
      <c r="C37" s="122">
        <f>'تكاليف التأسيس'!H7</f>
        <v>50</v>
      </c>
      <c r="D37" s="122"/>
      <c r="E37" s="123"/>
      <c r="F37" s="123"/>
      <c r="G37" s="124"/>
      <c r="H37" s="124"/>
      <c r="I37" s="124"/>
      <c r="J37" s="124"/>
      <c r="K37" s="124"/>
      <c r="L37" s="124"/>
      <c r="M37" s="124"/>
      <c r="N37" s="124"/>
      <c r="O37" s="124"/>
      <c r="P37" s="125">
        <f t="shared" si="5"/>
        <v>0</v>
      </c>
    </row>
    <row r="38" spans="2:16" ht="14.25" customHeight="1">
      <c r="B38" s="7" t="str">
        <f>'تكاليف التأسيس'!D8</f>
        <v>ترميم مبنى مستأجر</v>
      </c>
      <c r="C38" s="122">
        <f>'تكاليف التأسيس'!H8</f>
        <v>10</v>
      </c>
      <c r="D38" s="122"/>
      <c r="E38" s="123"/>
      <c r="F38" s="123"/>
      <c r="G38" s="124"/>
      <c r="H38" s="124"/>
      <c r="I38" s="124"/>
      <c r="J38" s="124"/>
      <c r="K38" s="124"/>
      <c r="L38" s="124"/>
      <c r="M38" s="124"/>
      <c r="N38" s="124"/>
      <c r="O38" s="124"/>
      <c r="P38" s="125">
        <f t="shared" si="5"/>
        <v>0</v>
      </c>
    </row>
    <row r="39" spans="2:16" ht="14.25" customHeight="1">
      <c r="B39" s="7" t="str">
        <f>'تكاليف التأسيس'!D9</f>
        <v xml:space="preserve">الآلات والمعدات </v>
      </c>
      <c r="C39" s="122">
        <f>'تكاليف التأسيس'!H9</f>
        <v>7</v>
      </c>
      <c r="D39" s="122"/>
      <c r="E39" s="123"/>
      <c r="F39" s="123"/>
      <c r="G39" s="124"/>
      <c r="H39" s="124"/>
      <c r="I39" s="124"/>
      <c r="J39" s="124"/>
      <c r="K39" s="124"/>
      <c r="L39" s="124"/>
      <c r="M39" s="124"/>
      <c r="N39" s="124"/>
      <c r="O39" s="124"/>
      <c r="P39" s="125">
        <f t="shared" si="5"/>
        <v>0</v>
      </c>
    </row>
    <row r="40" spans="2:16" ht="14.25" customHeight="1">
      <c r="B40" s="7" t="str">
        <f>'تكاليف التأسيس'!D10</f>
        <v xml:space="preserve">الأثاث </v>
      </c>
      <c r="C40" s="122">
        <f>'تكاليف التأسيس'!H10</f>
        <v>5</v>
      </c>
      <c r="D40" s="122"/>
      <c r="E40" s="123"/>
      <c r="F40" s="123"/>
      <c r="G40" s="124"/>
      <c r="H40" s="124"/>
      <c r="I40" s="124"/>
      <c r="J40" s="124"/>
      <c r="K40" s="124"/>
      <c r="L40" s="124"/>
      <c r="M40" s="124"/>
      <c r="N40" s="124"/>
      <c r="O40" s="124"/>
      <c r="P40" s="125">
        <f t="shared" si="5"/>
        <v>0</v>
      </c>
    </row>
    <row r="41" spans="2:16" ht="14.25" customHeight="1">
      <c r="B41" s="7" t="str">
        <f>'تكاليف التأسيس'!D11</f>
        <v xml:space="preserve">السيارات </v>
      </c>
      <c r="C41" s="122">
        <f>'تكاليف التأسيس'!H11</f>
        <v>5</v>
      </c>
      <c r="D41" s="122"/>
      <c r="E41" s="126"/>
      <c r="F41" s="126"/>
      <c r="G41" s="127"/>
      <c r="H41" s="124"/>
      <c r="I41" s="124"/>
      <c r="J41" s="124"/>
      <c r="K41" s="124"/>
      <c r="L41" s="124"/>
      <c r="M41" s="124"/>
      <c r="N41" s="124"/>
      <c r="O41" s="124"/>
      <c r="P41" s="125">
        <f t="shared" si="5"/>
        <v>0</v>
      </c>
    </row>
    <row r="42" spans="2:16" ht="14.25" customHeight="1">
      <c r="B42" s="7" t="str">
        <f>'تكاليف التأسيس'!D12</f>
        <v xml:space="preserve">أصول ثابتة أخرى </v>
      </c>
      <c r="C42" s="122">
        <f>'تكاليف التأسيس'!H12</f>
        <v>5</v>
      </c>
      <c r="D42" s="122"/>
      <c r="E42" s="126"/>
      <c r="F42" s="126"/>
      <c r="G42" s="126"/>
      <c r="H42" s="126"/>
      <c r="I42" s="126"/>
      <c r="J42" s="126"/>
      <c r="K42" s="126"/>
      <c r="L42" s="126"/>
      <c r="M42" s="126"/>
      <c r="N42" s="126"/>
      <c r="O42" s="126"/>
      <c r="P42" s="125">
        <f t="shared" si="5"/>
        <v>0</v>
      </c>
    </row>
    <row r="43" spans="2:16" ht="14.25" customHeight="1">
      <c r="B43" s="128" t="s">
        <v>133</v>
      </c>
      <c r="D43" s="129">
        <f>SUM(D36:D42)</f>
        <v>0</v>
      </c>
      <c r="E43" s="129">
        <f t="shared" ref="E43:P43" si="6">SUM(E36:E41)</f>
        <v>0</v>
      </c>
      <c r="F43" s="129">
        <f t="shared" si="6"/>
        <v>0</v>
      </c>
      <c r="G43" s="129">
        <f t="shared" si="6"/>
        <v>0</v>
      </c>
      <c r="H43" s="129">
        <f t="shared" si="6"/>
        <v>0</v>
      </c>
      <c r="I43" s="129">
        <f t="shared" si="6"/>
        <v>0</v>
      </c>
      <c r="J43" s="129">
        <f t="shared" si="6"/>
        <v>0</v>
      </c>
      <c r="K43" s="129">
        <f t="shared" si="6"/>
        <v>0</v>
      </c>
      <c r="L43" s="129">
        <f t="shared" si="6"/>
        <v>0</v>
      </c>
      <c r="M43" s="129">
        <f t="shared" si="6"/>
        <v>0</v>
      </c>
      <c r="N43" s="129">
        <f t="shared" si="6"/>
        <v>0</v>
      </c>
      <c r="O43" s="129">
        <f t="shared" si="6"/>
        <v>0</v>
      </c>
      <c r="P43" s="129">
        <f t="shared" si="6"/>
        <v>0</v>
      </c>
    </row>
    <row r="44" spans="2:16" ht="14.25" customHeight="1"/>
    <row r="45" spans="2:16" ht="14.25" customHeight="1">
      <c r="G45" s="253" t="s">
        <v>135</v>
      </c>
      <c r="H45" s="210"/>
      <c r="I45" s="210"/>
      <c r="J45" s="210"/>
      <c r="K45" s="210"/>
    </row>
    <row r="46" spans="2:16" ht="14.25" customHeight="1">
      <c r="G46" s="254"/>
      <c r="H46" s="254"/>
      <c r="I46" s="254"/>
      <c r="J46" s="254"/>
      <c r="K46" s="254"/>
    </row>
    <row r="47" spans="2:16" ht="14.25" customHeight="1">
      <c r="B47" s="255" t="s">
        <v>128</v>
      </c>
      <c r="C47" s="235"/>
      <c r="D47" s="235"/>
      <c r="E47" s="235"/>
      <c r="F47" s="235"/>
      <c r="G47" s="235"/>
      <c r="H47" s="235"/>
      <c r="I47" s="235"/>
      <c r="J47" s="235"/>
      <c r="K47" s="235"/>
      <c r="L47" s="235"/>
      <c r="M47" s="235"/>
      <c r="N47" s="235"/>
      <c r="O47" s="235"/>
      <c r="P47" s="236"/>
    </row>
    <row r="48" spans="2:16" ht="14.25" customHeight="1">
      <c r="B48" s="118" t="s">
        <v>129</v>
      </c>
      <c r="C48" s="119" t="s">
        <v>130</v>
      </c>
      <c r="D48" s="50" t="s">
        <v>131</v>
      </c>
      <c r="E48" s="50" t="s">
        <v>53</v>
      </c>
      <c r="F48" s="50" t="s">
        <v>54</v>
      </c>
      <c r="G48" s="50" t="s">
        <v>55</v>
      </c>
      <c r="H48" s="50" t="s">
        <v>56</v>
      </c>
      <c r="I48" s="50" t="s">
        <v>57</v>
      </c>
      <c r="J48" s="50" t="s">
        <v>58</v>
      </c>
      <c r="K48" s="50" t="s">
        <v>59</v>
      </c>
      <c r="L48" s="50" t="s">
        <v>60</v>
      </c>
      <c r="M48" s="50" t="s">
        <v>61</v>
      </c>
      <c r="N48" s="50" t="s">
        <v>62</v>
      </c>
      <c r="O48" s="50" t="s">
        <v>63</v>
      </c>
      <c r="P48" s="121" t="s">
        <v>132</v>
      </c>
    </row>
    <row r="49" spans="2:16" ht="14.25" customHeight="1">
      <c r="B49" s="7" t="str">
        <f>'تكاليف التأسيس'!D6</f>
        <v xml:space="preserve">الأراضي </v>
      </c>
      <c r="C49" s="122">
        <v>0</v>
      </c>
      <c r="D49" s="122"/>
      <c r="E49" s="123"/>
      <c r="F49" s="123"/>
      <c r="G49" s="124"/>
      <c r="H49" s="124"/>
      <c r="I49" s="124"/>
      <c r="J49" s="124"/>
      <c r="K49" s="124"/>
      <c r="L49" s="124"/>
      <c r="M49" s="124"/>
      <c r="N49" s="124"/>
      <c r="O49" s="124"/>
      <c r="P49" s="125">
        <f t="shared" ref="P49:P55" si="7">SUM(D49:O49)</f>
        <v>0</v>
      </c>
    </row>
    <row r="50" spans="2:16" ht="14.25" customHeight="1">
      <c r="B50" s="7" t="str">
        <f>'تكاليف التأسيس'!D7</f>
        <v xml:space="preserve">المباني </v>
      </c>
      <c r="C50" s="122">
        <f>'تكاليف التأسيس'!H7</f>
        <v>50</v>
      </c>
      <c r="D50" s="122"/>
      <c r="E50" s="123"/>
      <c r="F50" s="123"/>
      <c r="G50" s="124"/>
      <c r="H50" s="124"/>
      <c r="I50" s="124"/>
      <c r="J50" s="124"/>
      <c r="K50" s="124"/>
      <c r="L50" s="124"/>
      <c r="M50" s="124"/>
      <c r="N50" s="124"/>
      <c r="O50" s="124"/>
      <c r="P50" s="125">
        <f t="shared" si="7"/>
        <v>0</v>
      </c>
    </row>
    <row r="51" spans="2:16" ht="14.25" customHeight="1">
      <c r="B51" s="7" t="str">
        <f>'تكاليف التأسيس'!D8</f>
        <v>ترميم مبنى مستأجر</v>
      </c>
      <c r="C51" s="122">
        <f>'تكاليف التأسيس'!H8</f>
        <v>10</v>
      </c>
      <c r="D51" s="122"/>
      <c r="E51" s="123"/>
      <c r="F51" s="123"/>
      <c r="G51" s="124"/>
      <c r="H51" s="124"/>
      <c r="I51" s="124"/>
      <c r="J51" s="124"/>
      <c r="K51" s="124"/>
      <c r="L51" s="124"/>
      <c r="M51" s="124"/>
      <c r="N51" s="124"/>
      <c r="O51" s="124"/>
      <c r="P51" s="125">
        <f t="shared" si="7"/>
        <v>0</v>
      </c>
    </row>
    <row r="52" spans="2:16" ht="14.25" customHeight="1">
      <c r="B52" s="7" t="str">
        <f>'تكاليف التأسيس'!D9</f>
        <v xml:space="preserve">الآلات والمعدات </v>
      </c>
      <c r="C52" s="122">
        <f>'تكاليف التأسيس'!H9</f>
        <v>7</v>
      </c>
      <c r="D52" s="122"/>
      <c r="E52" s="123"/>
      <c r="F52" s="123"/>
      <c r="G52" s="124"/>
      <c r="H52" s="124"/>
      <c r="I52" s="124"/>
      <c r="J52" s="124"/>
      <c r="K52" s="124"/>
      <c r="L52" s="124"/>
      <c r="M52" s="124"/>
      <c r="N52" s="124"/>
      <c r="O52" s="124"/>
      <c r="P52" s="125">
        <f t="shared" si="7"/>
        <v>0</v>
      </c>
    </row>
    <row r="53" spans="2:16" ht="14.25" customHeight="1">
      <c r="B53" s="7" t="str">
        <f>'تكاليف التأسيس'!D10</f>
        <v xml:space="preserve">الأثاث </v>
      </c>
      <c r="C53" s="122">
        <f>'تكاليف التأسيس'!H10</f>
        <v>5</v>
      </c>
      <c r="D53" s="122"/>
      <c r="E53" s="123"/>
      <c r="F53" s="123"/>
      <c r="G53" s="124"/>
      <c r="H53" s="124"/>
      <c r="I53" s="124"/>
      <c r="J53" s="124"/>
      <c r="K53" s="124"/>
      <c r="L53" s="124"/>
      <c r="M53" s="124"/>
      <c r="N53" s="124"/>
      <c r="O53" s="124"/>
      <c r="P53" s="125">
        <f t="shared" si="7"/>
        <v>0</v>
      </c>
    </row>
    <row r="54" spans="2:16" ht="14.25" customHeight="1">
      <c r="B54" s="7" t="str">
        <f>'تكاليف التأسيس'!D11</f>
        <v xml:space="preserve">السيارات </v>
      </c>
      <c r="C54" s="122">
        <f>'تكاليف التأسيس'!H11</f>
        <v>5</v>
      </c>
      <c r="D54" s="122"/>
      <c r="E54" s="126"/>
      <c r="F54" s="126"/>
      <c r="G54" s="127"/>
      <c r="H54" s="124"/>
      <c r="I54" s="124"/>
      <c r="J54" s="124"/>
      <c r="K54" s="124"/>
      <c r="L54" s="124"/>
      <c r="M54" s="124"/>
      <c r="N54" s="124"/>
      <c r="O54" s="124"/>
      <c r="P54" s="125">
        <f t="shared" si="7"/>
        <v>0</v>
      </c>
    </row>
    <row r="55" spans="2:16" ht="14.25" customHeight="1">
      <c r="B55" s="7" t="str">
        <f>'تكاليف التأسيس'!D12</f>
        <v xml:space="preserve">أصول ثابتة أخرى </v>
      </c>
      <c r="C55" s="122">
        <f>'تكاليف التأسيس'!H12</f>
        <v>5</v>
      </c>
      <c r="D55" s="122"/>
      <c r="E55" s="126"/>
      <c r="F55" s="126"/>
      <c r="G55" s="126"/>
      <c r="H55" s="126"/>
      <c r="I55" s="126"/>
      <c r="J55" s="126"/>
      <c r="K55" s="126"/>
      <c r="L55" s="126"/>
      <c r="M55" s="126"/>
      <c r="N55" s="126"/>
      <c r="O55" s="126"/>
      <c r="P55" s="125">
        <f t="shared" si="7"/>
        <v>0</v>
      </c>
    </row>
    <row r="56" spans="2:16" ht="14.25" customHeight="1">
      <c r="B56" s="130" t="s">
        <v>133</v>
      </c>
      <c r="D56" s="129">
        <f>SUM(D49:D55)</f>
        <v>0</v>
      </c>
      <c r="E56" s="129">
        <f t="shared" ref="E56:P56" si="8">SUM(E49:E54)</f>
        <v>0</v>
      </c>
      <c r="F56" s="129">
        <f t="shared" si="8"/>
        <v>0</v>
      </c>
      <c r="G56" s="129">
        <f t="shared" si="8"/>
        <v>0</v>
      </c>
      <c r="H56" s="129">
        <f t="shared" si="8"/>
        <v>0</v>
      </c>
      <c r="I56" s="129">
        <f t="shared" si="8"/>
        <v>0</v>
      </c>
      <c r="J56" s="129">
        <f t="shared" si="8"/>
        <v>0</v>
      </c>
      <c r="K56" s="129">
        <f t="shared" si="8"/>
        <v>0</v>
      </c>
      <c r="L56" s="129">
        <f t="shared" si="8"/>
        <v>0</v>
      </c>
      <c r="M56" s="129">
        <f t="shared" si="8"/>
        <v>0</v>
      </c>
      <c r="N56" s="129">
        <f t="shared" si="8"/>
        <v>0</v>
      </c>
      <c r="O56" s="129">
        <f t="shared" si="8"/>
        <v>0</v>
      </c>
      <c r="P56" s="129">
        <f t="shared" si="8"/>
        <v>0</v>
      </c>
    </row>
    <row r="57" spans="2:16" ht="14.25" customHeight="1"/>
    <row r="58" spans="2:16" ht="14.25" customHeight="1"/>
    <row r="59" spans="2:16" ht="14.25" customHeight="1"/>
    <row r="60" spans="2:16" ht="14.25" customHeight="1"/>
    <row r="61" spans="2:16" ht="14.25" customHeight="1"/>
    <row r="62" spans="2:16" ht="14.25" customHeight="1"/>
    <row r="63" spans="2:16" ht="14.25" customHeight="1"/>
    <row r="64" spans="2:16"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9">
    <mergeCell ref="G45:K46"/>
    <mergeCell ref="B47:P47"/>
    <mergeCell ref="B4:E4"/>
    <mergeCell ref="Q9:R9"/>
    <mergeCell ref="B12:E12"/>
    <mergeCell ref="G19:K20"/>
    <mergeCell ref="B21:P21"/>
    <mergeCell ref="G32:K33"/>
    <mergeCell ref="B34:P34"/>
  </mergeCells>
  <conditionalFormatting sqref="F23:O28">
    <cfRule type="containsBlanks" dxfId="105" priority="1">
      <formula>LEN(TRIM(F23))=0</formula>
    </cfRule>
  </conditionalFormatting>
  <conditionalFormatting sqref="E23">
    <cfRule type="containsBlanks" dxfId="104" priority="2">
      <formula>LEN(TRIM(E23))=0</formula>
    </cfRule>
  </conditionalFormatting>
  <conditionalFormatting sqref="F29:O29">
    <cfRule type="containsBlanks" dxfId="103" priority="3">
      <formula>LEN(TRIM(F29))=0</formula>
    </cfRule>
  </conditionalFormatting>
  <conditionalFormatting sqref="D23">
    <cfRule type="containsBlanks" dxfId="102" priority="4">
      <formula>LEN(TRIM(D23))=0</formula>
    </cfRule>
  </conditionalFormatting>
  <conditionalFormatting sqref="C10:E10">
    <cfRule type="cellIs" dxfId="101" priority="5" operator="equal">
      <formula>1</formula>
    </cfRule>
  </conditionalFormatting>
  <conditionalFormatting sqref="C10:E10">
    <cfRule type="cellIs" dxfId="100" priority="6" operator="equal">
      <formula>1</formula>
    </cfRule>
  </conditionalFormatting>
  <conditionalFormatting sqref="C10:E10">
    <cfRule type="cellIs" dxfId="99" priority="7" operator="greaterThan">
      <formula>1</formula>
    </cfRule>
  </conditionalFormatting>
  <conditionalFormatting sqref="C10:E10">
    <cfRule type="cellIs" dxfId="98" priority="8" operator="lessThan">
      <formula>1</formula>
    </cfRule>
  </conditionalFormatting>
  <conditionalFormatting sqref="C10:E10">
    <cfRule type="cellIs" dxfId="97" priority="9" operator="lessThan">
      <formula>100</formula>
    </cfRule>
  </conditionalFormatting>
  <conditionalFormatting sqref="C10:E10">
    <cfRule type="cellIs" dxfId="96" priority="10" operator="lessThan">
      <formula>0</formula>
    </cfRule>
  </conditionalFormatting>
  <conditionalFormatting sqref="C10:E10">
    <cfRule type="cellIs" dxfId="95" priority="11" operator="greaterThan">
      <formula>1</formula>
    </cfRule>
  </conditionalFormatting>
  <conditionalFormatting sqref="C10:E10">
    <cfRule type="cellIs" dxfId="94" priority="12" operator="greaterThan">
      <formula>1</formula>
    </cfRule>
  </conditionalFormatting>
  <conditionalFormatting sqref="C17:E19">
    <cfRule type="cellIs" dxfId="93" priority="13" operator="greaterThan">
      <formula>1</formula>
    </cfRule>
  </conditionalFormatting>
  <conditionalFormatting sqref="D24:D29">
    <cfRule type="containsBlanks" dxfId="92" priority="14">
      <formula>LEN(TRIM(D24))=0</formula>
    </cfRule>
  </conditionalFormatting>
  <conditionalFormatting sqref="F36:O41">
    <cfRule type="containsBlanks" dxfId="91" priority="15">
      <formula>LEN(TRIM(F36))=0</formula>
    </cfRule>
  </conditionalFormatting>
  <conditionalFormatting sqref="E36:E41">
    <cfRule type="containsBlanks" dxfId="90" priority="16">
      <formula>LEN(TRIM(E36))=0</formula>
    </cfRule>
  </conditionalFormatting>
  <conditionalFormatting sqref="F42:O42">
    <cfRule type="containsBlanks" dxfId="89" priority="17">
      <formula>LEN(TRIM(F42))=0</formula>
    </cfRule>
  </conditionalFormatting>
  <conditionalFormatting sqref="E42">
    <cfRule type="containsBlanks" dxfId="88" priority="18">
      <formula>LEN(TRIM(E42))=0</formula>
    </cfRule>
  </conditionalFormatting>
  <conditionalFormatting sqref="D36">
    <cfRule type="containsBlanks" dxfId="87" priority="19">
      <formula>LEN(TRIM(D36))=0</formula>
    </cfRule>
  </conditionalFormatting>
  <conditionalFormatting sqref="D37:D42">
    <cfRule type="containsBlanks" dxfId="86" priority="20">
      <formula>LEN(TRIM(D37))=0</formula>
    </cfRule>
  </conditionalFormatting>
  <conditionalFormatting sqref="F49:O54">
    <cfRule type="containsBlanks" dxfId="85" priority="21">
      <formula>LEN(TRIM(F49))=0</formula>
    </cfRule>
  </conditionalFormatting>
  <conditionalFormatting sqref="E49:E54">
    <cfRule type="containsBlanks" dxfId="84" priority="22">
      <formula>LEN(TRIM(E49))=0</formula>
    </cfRule>
  </conditionalFormatting>
  <conditionalFormatting sqref="F55:O55">
    <cfRule type="containsBlanks" dxfId="83" priority="23">
      <formula>LEN(TRIM(F55))=0</formula>
    </cfRule>
  </conditionalFormatting>
  <conditionalFormatting sqref="E55">
    <cfRule type="containsBlanks" dxfId="82" priority="24">
      <formula>LEN(TRIM(E55))=0</formula>
    </cfRule>
  </conditionalFormatting>
  <conditionalFormatting sqref="D49">
    <cfRule type="containsBlanks" dxfId="81" priority="25">
      <formula>LEN(TRIM(D49))=0</formula>
    </cfRule>
  </conditionalFormatting>
  <conditionalFormatting sqref="D50:D55">
    <cfRule type="containsBlanks" dxfId="80" priority="26">
      <formula>LEN(TRIM(D50))=0</formula>
    </cfRule>
  </conditionalFormatting>
  <conditionalFormatting sqref="E24:E29">
    <cfRule type="containsBlanks" dxfId="79" priority="27">
      <formula>LEN(TRIM(E24))=0</formula>
    </cfRule>
  </conditionalFormatting>
  <conditionalFormatting sqref="C17:E17">
    <cfRule type="cellIs" dxfId="78" priority="28" operator="lessThan">
      <formula>1</formula>
    </cfRule>
  </conditionalFormatting>
  <conditionalFormatting sqref="C17:E17">
    <cfRule type="cellIs" dxfId="77" priority="29" operator="greaterThan">
      <formula>1</formula>
    </cfRule>
  </conditionalFormatting>
  <conditionalFormatting sqref="C17:E17">
    <cfRule type="cellIs" dxfId="76" priority="30" operator="equal">
      <formula>1</formula>
    </cfRule>
  </conditionalFormatting>
  <conditionalFormatting sqref="C23">
    <cfRule type="containsBlanks" dxfId="75" priority="31">
      <formula>LEN(TRIM(C23))=0</formula>
    </cfRule>
  </conditionalFormatting>
  <conditionalFormatting sqref="C24:C29">
    <cfRule type="containsBlanks" dxfId="74" priority="32">
      <formula>LEN(TRIM(C24))=0</formula>
    </cfRule>
  </conditionalFormatting>
  <conditionalFormatting sqref="C36">
    <cfRule type="containsBlanks" dxfId="73" priority="33">
      <formula>LEN(TRIM(C36))=0</formula>
    </cfRule>
  </conditionalFormatting>
  <conditionalFormatting sqref="C37:C42">
    <cfRule type="containsBlanks" dxfId="72" priority="34">
      <formula>LEN(TRIM(C37))=0</formula>
    </cfRule>
  </conditionalFormatting>
  <conditionalFormatting sqref="C49">
    <cfRule type="containsBlanks" dxfId="71" priority="35">
      <formula>LEN(TRIM(C49))=0</formula>
    </cfRule>
  </conditionalFormatting>
  <conditionalFormatting sqref="C50:C55">
    <cfRule type="containsBlanks" dxfId="70" priority="36">
      <formula>LEN(TRIM(C50))=0</formula>
    </cfRule>
  </conditionalFormatting>
  <pageMargins left="0.7" right="0.7" top="0.75" bottom="0.75" header="0" footer="0"/>
  <pageSetup paperSize="9" orientation="portrait"/>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B1:S1000"/>
  <sheetViews>
    <sheetView showGridLines="0" tabSelected="1" workbookViewId="0">
      <selection activeCell="D2" sqref="D2:L2"/>
    </sheetView>
  </sheetViews>
  <sheetFormatPr defaultColWidth="12.625" defaultRowHeight="15" customHeight="1"/>
  <cols>
    <col min="1" max="1" width="7.625" customWidth="1"/>
    <col min="2" max="2" width="12.125" customWidth="1"/>
    <col min="3" max="3" width="9.625" customWidth="1"/>
    <col min="4" max="14" width="7.625" customWidth="1"/>
    <col min="15" max="15" width="7.5" customWidth="1"/>
    <col min="16" max="16" width="10" customWidth="1"/>
    <col min="17" max="17" width="7" customWidth="1"/>
    <col min="18" max="18" width="14.375" customWidth="1"/>
    <col min="19" max="19" width="20.5" customWidth="1"/>
    <col min="20" max="26" width="7.625" customWidth="1"/>
  </cols>
  <sheetData>
    <row r="1" spans="2:19" ht="14.25" customHeight="1"/>
    <row r="2" spans="2:19" ht="14.25" customHeight="1">
      <c r="D2" s="275" t="s">
        <v>136</v>
      </c>
      <c r="E2" s="276"/>
      <c r="F2" s="276"/>
      <c r="G2" s="276"/>
      <c r="H2" s="276"/>
      <c r="I2" s="276"/>
      <c r="J2" s="276"/>
      <c r="K2" s="276"/>
      <c r="L2" s="276"/>
    </row>
    <row r="3" spans="2:19" ht="14.25" customHeight="1">
      <c r="P3" s="259"/>
      <c r="Q3" s="210"/>
      <c r="R3" s="210"/>
      <c r="S3" s="131"/>
    </row>
    <row r="4" spans="2:19" ht="14.25" customHeight="1">
      <c r="B4" s="211" t="s">
        <v>137</v>
      </c>
      <c r="C4" s="210"/>
      <c r="D4" s="210"/>
      <c r="E4" s="210"/>
      <c r="F4" s="210"/>
      <c r="G4" s="210"/>
      <c r="H4" s="210"/>
      <c r="I4" s="210"/>
      <c r="J4" s="210"/>
      <c r="K4" s="210"/>
      <c r="L4" s="210"/>
      <c r="M4" s="210"/>
      <c r="N4" s="210"/>
      <c r="O4" s="210"/>
    </row>
    <row r="5" spans="2:19" ht="14.25" customHeight="1">
      <c r="B5" s="210"/>
      <c r="C5" s="210"/>
      <c r="D5" s="210"/>
      <c r="E5" s="210"/>
      <c r="F5" s="210"/>
      <c r="G5" s="210"/>
      <c r="H5" s="210"/>
      <c r="I5" s="210"/>
      <c r="J5" s="210"/>
      <c r="K5" s="210"/>
      <c r="L5" s="210"/>
      <c r="M5" s="210"/>
      <c r="N5" s="210"/>
      <c r="O5" s="210"/>
      <c r="P5" s="132">
        <v>10</v>
      </c>
      <c r="Q5" s="209" t="s">
        <v>138</v>
      </c>
      <c r="R5" s="210"/>
    </row>
    <row r="6" spans="2:19" ht="18.75" customHeight="1">
      <c r="B6" s="210"/>
      <c r="C6" s="210"/>
      <c r="D6" s="210"/>
      <c r="E6" s="210"/>
      <c r="F6" s="210"/>
      <c r="G6" s="210"/>
      <c r="H6" s="210"/>
      <c r="I6" s="210"/>
      <c r="J6" s="210"/>
      <c r="K6" s="210"/>
      <c r="L6" s="210"/>
      <c r="M6" s="210"/>
      <c r="N6" s="210"/>
      <c r="O6" s="210"/>
      <c r="P6" s="132">
        <v>5</v>
      </c>
      <c r="Q6" s="209" t="s">
        <v>139</v>
      </c>
      <c r="R6" s="210"/>
    </row>
    <row r="7" spans="2:19" ht="16.5" customHeight="1">
      <c r="B7" s="210"/>
      <c r="C7" s="210"/>
      <c r="D7" s="210"/>
      <c r="E7" s="210"/>
      <c r="F7" s="210"/>
      <c r="G7" s="210"/>
      <c r="H7" s="210"/>
      <c r="I7" s="210"/>
      <c r="J7" s="210"/>
      <c r="K7" s="210"/>
      <c r="L7" s="210"/>
      <c r="M7" s="210"/>
      <c r="N7" s="210"/>
      <c r="O7" s="210"/>
      <c r="P7" s="132">
        <f>SUM(P5:P6)</f>
        <v>15</v>
      </c>
      <c r="Q7" s="209" t="s">
        <v>46</v>
      </c>
      <c r="R7" s="210"/>
    </row>
    <row r="8" spans="2:19" ht="16.5" customHeight="1">
      <c r="B8" s="210"/>
      <c r="C8" s="210"/>
      <c r="D8" s="210"/>
      <c r="E8" s="210"/>
      <c r="F8" s="210"/>
      <c r="G8" s="210"/>
      <c r="H8" s="210"/>
      <c r="I8" s="210"/>
      <c r="J8" s="210"/>
      <c r="K8" s="210"/>
      <c r="L8" s="210"/>
      <c r="M8" s="210"/>
      <c r="N8" s="210"/>
      <c r="O8" s="210"/>
    </row>
    <row r="9" spans="2:19" ht="16.5" customHeight="1">
      <c r="B9" s="210"/>
      <c r="C9" s="210"/>
      <c r="D9" s="210"/>
      <c r="E9" s="210"/>
      <c r="F9" s="210"/>
      <c r="G9" s="210"/>
      <c r="H9" s="210"/>
      <c r="I9" s="210"/>
      <c r="J9" s="210"/>
      <c r="K9" s="210"/>
      <c r="L9" s="210"/>
      <c r="M9" s="210"/>
      <c r="N9" s="210"/>
      <c r="O9" s="210"/>
    </row>
    <row r="10" spans="2:19" ht="16.5" customHeight="1">
      <c r="B10" s="210"/>
      <c r="C10" s="210"/>
      <c r="D10" s="210"/>
      <c r="E10" s="210"/>
      <c r="F10" s="210"/>
      <c r="G10" s="210"/>
      <c r="H10" s="210"/>
      <c r="I10" s="210"/>
      <c r="J10" s="210"/>
      <c r="K10" s="210"/>
      <c r="L10" s="210"/>
      <c r="M10" s="210"/>
      <c r="N10" s="210"/>
      <c r="O10" s="210"/>
    </row>
    <row r="11" spans="2:19" ht="16.5" customHeight="1">
      <c r="B11" s="210"/>
      <c r="C11" s="210"/>
      <c r="D11" s="210"/>
      <c r="E11" s="210"/>
      <c r="F11" s="210"/>
      <c r="G11" s="210"/>
      <c r="H11" s="210"/>
      <c r="I11" s="210"/>
      <c r="J11" s="210"/>
      <c r="K11" s="210"/>
      <c r="L11" s="210"/>
      <c r="M11" s="210"/>
      <c r="N11" s="210"/>
      <c r="O11" s="210"/>
    </row>
    <row r="12" spans="2:19" ht="16.5" customHeight="1">
      <c r="B12" s="210"/>
      <c r="C12" s="210"/>
      <c r="D12" s="210"/>
      <c r="E12" s="210"/>
      <c r="F12" s="210"/>
      <c r="G12" s="210"/>
      <c r="H12" s="210"/>
      <c r="I12" s="210"/>
      <c r="J12" s="210"/>
      <c r="K12" s="210"/>
      <c r="L12" s="210"/>
      <c r="M12" s="210"/>
      <c r="N12" s="210"/>
      <c r="O12" s="210"/>
    </row>
    <row r="13" spans="2:19" ht="16.5" customHeight="1">
      <c r="B13" s="210"/>
      <c r="C13" s="210"/>
      <c r="D13" s="210"/>
      <c r="E13" s="210"/>
      <c r="F13" s="210"/>
      <c r="G13" s="210"/>
      <c r="H13" s="210"/>
      <c r="I13" s="210"/>
      <c r="J13" s="210"/>
      <c r="K13" s="210"/>
      <c r="L13" s="210"/>
      <c r="M13" s="210"/>
      <c r="N13" s="210"/>
      <c r="O13" s="210"/>
    </row>
    <row r="14" spans="2:19" ht="16.5" customHeight="1">
      <c r="B14" s="210"/>
      <c r="C14" s="210"/>
      <c r="D14" s="210"/>
      <c r="E14" s="210"/>
      <c r="F14" s="210"/>
      <c r="G14" s="210"/>
      <c r="H14" s="210"/>
      <c r="I14" s="210"/>
      <c r="J14" s="210"/>
      <c r="K14" s="210"/>
      <c r="L14" s="210"/>
      <c r="M14" s="210"/>
      <c r="N14" s="210"/>
      <c r="O14" s="210"/>
    </row>
    <row r="15" spans="2:19" ht="16.5" customHeight="1">
      <c r="B15" s="210"/>
      <c r="C15" s="210"/>
      <c r="D15" s="210"/>
      <c r="E15" s="210"/>
      <c r="F15" s="210"/>
      <c r="G15" s="210"/>
      <c r="H15" s="210"/>
      <c r="I15" s="210"/>
      <c r="J15" s="210"/>
      <c r="K15" s="210"/>
      <c r="L15" s="210"/>
      <c r="M15" s="210"/>
      <c r="N15" s="210"/>
      <c r="O15" s="210"/>
    </row>
    <row r="16" spans="2:19" ht="16.5" customHeight="1">
      <c r="B16" s="210"/>
      <c r="C16" s="210"/>
      <c r="D16" s="210"/>
      <c r="E16" s="210"/>
      <c r="F16" s="210"/>
      <c r="G16" s="210"/>
      <c r="H16" s="210"/>
      <c r="I16" s="210"/>
      <c r="J16" s="210"/>
      <c r="K16" s="210"/>
      <c r="L16" s="210"/>
      <c r="M16" s="210"/>
      <c r="N16" s="210"/>
      <c r="O16" s="210"/>
    </row>
    <row r="17" spans="2:15" ht="16.5" customHeight="1">
      <c r="B17" s="210"/>
      <c r="C17" s="210"/>
      <c r="D17" s="210"/>
      <c r="E17" s="210"/>
      <c r="F17" s="210"/>
      <c r="G17" s="210"/>
      <c r="H17" s="210"/>
      <c r="I17" s="210"/>
      <c r="J17" s="210"/>
      <c r="K17" s="210"/>
      <c r="L17" s="210"/>
      <c r="M17" s="210"/>
      <c r="N17" s="210"/>
      <c r="O17" s="210"/>
    </row>
    <row r="18" spans="2:15" ht="16.5" customHeight="1">
      <c r="B18" s="210"/>
      <c r="C18" s="210"/>
      <c r="D18" s="210"/>
      <c r="E18" s="210"/>
      <c r="F18" s="210"/>
      <c r="G18" s="210"/>
      <c r="H18" s="210"/>
      <c r="I18" s="210"/>
      <c r="J18" s="210"/>
      <c r="K18" s="210"/>
      <c r="L18" s="210"/>
      <c r="M18" s="210"/>
      <c r="N18" s="210"/>
      <c r="O18" s="210"/>
    </row>
    <row r="19" spans="2:15" ht="16.5" customHeight="1">
      <c r="B19" s="210"/>
      <c r="C19" s="210"/>
      <c r="D19" s="210"/>
      <c r="E19" s="210"/>
      <c r="F19" s="210"/>
      <c r="G19" s="210"/>
      <c r="H19" s="210"/>
      <c r="I19" s="210"/>
      <c r="J19" s="210"/>
      <c r="K19" s="210"/>
      <c r="L19" s="210"/>
      <c r="M19" s="210"/>
      <c r="N19" s="210"/>
      <c r="O19" s="210"/>
    </row>
    <row r="20" spans="2:15" ht="16.5" customHeight="1">
      <c r="B20" s="210"/>
      <c r="C20" s="210"/>
      <c r="D20" s="210"/>
      <c r="E20" s="210"/>
      <c r="F20" s="210"/>
      <c r="G20" s="210"/>
      <c r="H20" s="210"/>
      <c r="I20" s="210"/>
      <c r="J20" s="210"/>
      <c r="K20" s="210"/>
      <c r="L20" s="210"/>
      <c r="M20" s="210"/>
      <c r="N20" s="210"/>
      <c r="O20" s="210"/>
    </row>
    <row r="21" spans="2:15" ht="14.25" customHeight="1">
      <c r="D21" s="133"/>
      <c r="E21" s="133"/>
    </row>
    <row r="22" spans="2:15" ht="14.25" customHeight="1">
      <c r="B22" s="132" t="s">
        <v>140</v>
      </c>
      <c r="D22" s="133"/>
      <c r="E22" s="258"/>
      <c r="F22" s="210"/>
      <c r="G22" s="210"/>
      <c r="H22" s="210"/>
      <c r="I22" s="210"/>
      <c r="J22" s="210"/>
      <c r="K22" s="210"/>
      <c r="L22" s="210"/>
    </row>
    <row r="23" spans="2:15" ht="16.5" customHeight="1">
      <c r="B23" s="209"/>
      <c r="C23" s="210"/>
      <c r="D23" s="210"/>
      <c r="E23" s="210"/>
      <c r="F23" s="210"/>
      <c r="G23" s="210"/>
      <c r="H23" s="210"/>
      <c r="I23" s="210"/>
      <c r="J23" s="210"/>
      <c r="K23" s="210"/>
      <c r="L23" s="210"/>
      <c r="M23" s="210"/>
      <c r="N23" s="210"/>
      <c r="O23" s="210"/>
    </row>
    <row r="24" spans="2:15" ht="16.5" customHeight="1">
      <c r="B24" s="210"/>
      <c r="C24" s="210"/>
      <c r="D24" s="210"/>
      <c r="E24" s="210"/>
      <c r="F24" s="210"/>
      <c r="G24" s="210"/>
      <c r="H24" s="210"/>
      <c r="I24" s="210"/>
      <c r="J24" s="210"/>
      <c r="K24" s="210"/>
      <c r="L24" s="210"/>
      <c r="M24" s="210"/>
      <c r="N24" s="210"/>
      <c r="O24" s="210"/>
    </row>
    <row r="25" spans="2:15" ht="16.5" customHeight="1">
      <c r="B25" s="210"/>
      <c r="C25" s="210"/>
      <c r="D25" s="210"/>
      <c r="E25" s="210"/>
      <c r="F25" s="210"/>
      <c r="G25" s="210"/>
      <c r="H25" s="210"/>
      <c r="I25" s="210"/>
      <c r="J25" s="210"/>
      <c r="K25" s="210"/>
      <c r="L25" s="210"/>
      <c r="M25" s="210"/>
      <c r="N25" s="210"/>
      <c r="O25" s="210"/>
    </row>
    <row r="26" spans="2:15" ht="16.5" customHeight="1">
      <c r="B26" s="210"/>
      <c r="C26" s="210"/>
      <c r="D26" s="210"/>
      <c r="E26" s="210"/>
      <c r="F26" s="210"/>
      <c r="G26" s="210"/>
      <c r="H26" s="210"/>
      <c r="I26" s="210"/>
      <c r="J26" s="210"/>
      <c r="K26" s="210"/>
      <c r="L26" s="210"/>
      <c r="M26" s="210"/>
      <c r="N26" s="210"/>
      <c r="O26" s="210"/>
    </row>
    <row r="27" spans="2:15" ht="16.5" customHeight="1">
      <c r="B27" s="210"/>
      <c r="C27" s="210"/>
      <c r="D27" s="210"/>
      <c r="E27" s="210"/>
      <c r="F27" s="210"/>
      <c r="G27" s="210"/>
      <c r="H27" s="210"/>
      <c r="I27" s="210"/>
      <c r="J27" s="210"/>
      <c r="K27" s="210"/>
      <c r="L27" s="210"/>
      <c r="M27" s="210"/>
      <c r="N27" s="210"/>
      <c r="O27" s="210"/>
    </row>
    <row r="28" spans="2:15" ht="16.5" customHeight="1">
      <c r="B28" s="210"/>
      <c r="C28" s="210"/>
      <c r="D28" s="210"/>
      <c r="E28" s="210"/>
      <c r="F28" s="210"/>
      <c r="G28" s="210"/>
      <c r="H28" s="210"/>
      <c r="I28" s="210"/>
      <c r="J28" s="210"/>
      <c r="K28" s="210"/>
      <c r="L28" s="210"/>
      <c r="M28" s="210"/>
      <c r="N28" s="210"/>
      <c r="O28" s="210"/>
    </row>
    <row r="29" spans="2:15" ht="14.25" customHeight="1">
      <c r="B29" s="210"/>
      <c r="C29" s="210"/>
      <c r="D29" s="210"/>
      <c r="E29" s="210"/>
      <c r="F29" s="210"/>
      <c r="G29" s="210"/>
      <c r="H29" s="210"/>
      <c r="I29" s="210"/>
      <c r="J29" s="210"/>
      <c r="K29" s="210"/>
      <c r="L29" s="210"/>
      <c r="M29" s="210"/>
      <c r="N29" s="210"/>
      <c r="O29" s="210"/>
    </row>
    <row r="30" spans="2:15" ht="14.25" customHeight="1">
      <c r="B30" s="210"/>
      <c r="C30" s="210"/>
      <c r="D30" s="210"/>
      <c r="E30" s="210"/>
      <c r="F30" s="210"/>
      <c r="G30" s="210"/>
      <c r="H30" s="210"/>
      <c r="I30" s="210"/>
      <c r="J30" s="210"/>
      <c r="K30" s="210"/>
      <c r="L30" s="210"/>
      <c r="M30" s="210"/>
      <c r="N30" s="210"/>
      <c r="O30" s="210"/>
    </row>
    <row r="31" spans="2:15" ht="14.25" customHeight="1">
      <c r="B31" s="210"/>
      <c r="C31" s="210"/>
      <c r="D31" s="210"/>
      <c r="E31" s="210"/>
      <c r="F31" s="210"/>
      <c r="G31" s="210"/>
      <c r="H31" s="210"/>
      <c r="I31" s="210"/>
      <c r="J31" s="210"/>
      <c r="K31" s="210"/>
      <c r="L31" s="210"/>
      <c r="M31" s="210"/>
      <c r="N31" s="210"/>
      <c r="O31" s="210"/>
    </row>
    <row r="32" spans="2:1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8">
    <mergeCell ref="E22:L22"/>
    <mergeCell ref="B23:O31"/>
    <mergeCell ref="D2:L2"/>
    <mergeCell ref="P3:R3"/>
    <mergeCell ref="B4:O20"/>
    <mergeCell ref="Q5:R5"/>
    <mergeCell ref="Q6:R6"/>
    <mergeCell ref="Q7:R7"/>
  </mergeCells>
  <pageMargins left="0.7" right="0.7" top="0.75" bottom="0.75" header="0" footer="0"/>
  <pageSetup paperSize="9" orientation="portrait"/>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O1000"/>
  <sheetViews>
    <sheetView workbookViewId="0"/>
  </sheetViews>
  <sheetFormatPr defaultColWidth="12.625" defaultRowHeight="15" customHeight="1"/>
  <cols>
    <col min="1" max="1" width="7.625" customWidth="1"/>
    <col min="2" max="2" width="16.5" customWidth="1"/>
    <col min="3" max="4" width="10.625" customWidth="1"/>
    <col min="5" max="11" width="11" customWidth="1"/>
    <col min="12" max="13" width="10.625" customWidth="1"/>
    <col min="14" max="14" width="11" customWidth="1"/>
    <col min="15" max="15" width="13.375" customWidth="1"/>
    <col min="16" max="26" width="7.625" customWidth="1"/>
  </cols>
  <sheetData>
    <row r="1" spans="1:13" ht="14.25" customHeight="1"/>
    <row r="2" spans="1:13" ht="14.25" customHeight="1">
      <c r="C2" s="30" t="s">
        <v>127</v>
      </c>
      <c r="D2" s="30" t="s">
        <v>134</v>
      </c>
      <c r="E2" s="30" t="s">
        <v>141</v>
      </c>
    </row>
    <row r="3" spans="1:13" ht="14.25" customHeight="1">
      <c r="A3" s="131"/>
      <c r="B3" s="266" t="s">
        <v>45</v>
      </c>
      <c r="C3" s="218"/>
      <c r="D3" s="218"/>
      <c r="E3" s="219"/>
    </row>
    <row r="4" spans="1:13" ht="14.25" hidden="1" customHeight="1">
      <c r="B4" s="134" t="str">
        <f t="shared" ref="B4:B9" si="0">B29</f>
        <v>منتج 1</v>
      </c>
      <c r="C4" s="135">
        <f t="shared" ref="C4:C9" si="1">O29</f>
        <v>0</v>
      </c>
    </row>
    <row r="5" spans="1:13" ht="14.25" hidden="1" customHeight="1">
      <c r="B5" s="134" t="str">
        <f t="shared" si="0"/>
        <v>منتج 2</v>
      </c>
      <c r="C5" s="135">
        <f t="shared" si="1"/>
        <v>0</v>
      </c>
    </row>
    <row r="6" spans="1:13" ht="14.25" hidden="1" customHeight="1">
      <c r="B6" s="134" t="str">
        <f t="shared" si="0"/>
        <v>منتج 3</v>
      </c>
      <c r="C6" s="135">
        <f t="shared" si="1"/>
        <v>0</v>
      </c>
    </row>
    <row r="7" spans="1:13" ht="14.25" hidden="1" customHeight="1">
      <c r="B7" s="134" t="str">
        <f t="shared" si="0"/>
        <v>منتج 4</v>
      </c>
      <c r="C7" s="135">
        <f t="shared" si="1"/>
        <v>0</v>
      </c>
    </row>
    <row r="8" spans="1:13" ht="14.25" hidden="1" customHeight="1">
      <c r="B8" s="134" t="str">
        <f t="shared" si="0"/>
        <v>منتج 5</v>
      </c>
      <c r="C8" s="135">
        <f t="shared" si="1"/>
        <v>0</v>
      </c>
    </row>
    <row r="9" spans="1:13" ht="14.25" hidden="1" customHeight="1">
      <c r="B9" s="134" t="str">
        <f t="shared" si="0"/>
        <v>منتج 6</v>
      </c>
      <c r="C9" s="135">
        <f t="shared" si="1"/>
        <v>0</v>
      </c>
    </row>
    <row r="10" spans="1:13" ht="14.25" hidden="1" customHeight="1">
      <c r="B10" s="134" t="str">
        <f>B38</f>
        <v>منتج 10</v>
      </c>
      <c r="C10" s="135">
        <f t="shared" ref="C10:C11" si="2">O38</f>
        <v>0</v>
      </c>
    </row>
    <row r="11" spans="1:13" ht="14.25" customHeight="1">
      <c r="B11" s="136" t="s">
        <v>79</v>
      </c>
      <c r="C11" s="134">
        <f t="shared" si="2"/>
        <v>0</v>
      </c>
      <c r="D11" s="134">
        <f>O80</f>
        <v>0</v>
      </c>
      <c r="E11" s="134">
        <f>O120</f>
        <v>0</v>
      </c>
    </row>
    <row r="12" spans="1:13" ht="14.25" customHeight="1">
      <c r="B12" s="136" t="s">
        <v>46</v>
      </c>
      <c r="C12" s="137">
        <f>O41</f>
        <v>0</v>
      </c>
      <c r="D12" s="137">
        <f>O82</f>
        <v>0</v>
      </c>
      <c r="E12" s="137">
        <f>O122</f>
        <v>0</v>
      </c>
    </row>
    <row r="13" spans="1:13" ht="14.25" customHeight="1">
      <c r="B13" s="136" t="s">
        <v>73</v>
      </c>
      <c r="C13" s="137">
        <f t="shared" ref="C13:E13" si="3">(C11-C12)</f>
        <v>0</v>
      </c>
      <c r="D13" s="137">
        <f t="shared" si="3"/>
        <v>0</v>
      </c>
      <c r="E13" s="137">
        <f t="shared" si="3"/>
        <v>0</v>
      </c>
      <c r="K13" s="136" t="s">
        <v>45</v>
      </c>
      <c r="L13" s="136" t="s">
        <v>142</v>
      </c>
      <c r="M13" s="136" t="s">
        <v>143</v>
      </c>
    </row>
    <row r="14" spans="1:13" ht="14.25" customHeight="1">
      <c r="B14" s="138" t="s">
        <v>144</v>
      </c>
      <c r="C14" s="105" t="e">
        <f>C43</f>
        <v>#DIV/0!</v>
      </c>
      <c r="D14" s="105" t="e">
        <f>O84</f>
        <v>#DIV/0!</v>
      </c>
      <c r="E14" s="105" t="e">
        <f>O124</f>
        <v>#DIV/0!</v>
      </c>
      <c r="J14" s="136" t="s">
        <v>145</v>
      </c>
      <c r="K14" s="134">
        <f>C11</f>
        <v>0</v>
      </c>
      <c r="L14" s="134">
        <f>(C12+C16+C18)</f>
        <v>0</v>
      </c>
      <c r="M14" s="134">
        <f t="shared" ref="M14:M16" si="4">(K14-L14)</f>
        <v>0</v>
      </c>
    </row>
    <row r="15" spans="1:13" ht="14.25" customHeight="1">
      <c r="B15" s="266" t="s">
        <v>146</v>
      </c>
      <c r="C15" s="218"/>
      <c r="D15" s="218"/>
      <c r="E15" s="219"/>
      <c r="J15" s="136" t="s">
        <v>49</v>
      </c>
      <c r="K15" s="134">
        <f>D11</f>
        <v>0</v>
      </c>
      <c r="L15" s="134" t="e">
        <f>(D12+D16+D18)</f>
        <v>#VALUE!</v>
      </c>
      <c r="M15" s="134" t="e">
        <f t="shared" si="4"/>
        <v>#VALUE!</v>
      </c>
    </row>
    <row r="16" spans="1:13" ht="14.25" customHeight="1">
      <c r="B16" s="139" t="s">
        <v>147</v>
      </c>
      <c r="C16" s="137">
        <f>O54</f>
        <v>0</v>
      </c>
      <c r="D16" s="137">
        <f>O94</f>
        <v>0</v>
      </c>
      <c r="E16" s="137">
        <f>O134</f>
        <v>0</v>
      </c>
      <c r="J16" s="136" t="s">
        <v>50</v>
      </c>
      <c r="K16" s="134">
        <f>E11</f>
        <v>0</v>
      </c>
      <c r="L16" s="134">
        <f>(E12+E16+E18)</f>
        <v>0</v>
      </c>
      <c r="M16" s="134">
        <f t="shared" si="4"/>
        <v>0</v>
      </c>
    </row>
    <row r="17" spans="1:15" ht="14.25" customHeight="1">
      <c r="B17" s="267" t="s">
        <v>148</v>
      </c>
      <c r="C17" s="218"/>
      <c r="D17" s="218"/>
      <c r="E17" s="219"/>
    </row>
    <row r="18" spans="1:15" ht="14.25" customHeight="1">
      <c r="B18" s="140" t="s">
        <v>149</v>
      </c>
      <c r="C18" s="137">
        <f>O61</f>
        <v>0</v>
      </c>
      <c r="D18" s="137" t="e">
        <f>O101</f>
        <v>#VALUE!</v>
      </c>
      <c r="E18" s="137">
        <f>O141</f>
        <v>0</v>
      </c>
    </row>
    <row r="19" spans="1:15" ht="14.25" customHeight="1">
      <c r="B19" s="267" t="s">
        <v>143</v>
      </c>
      <c r="C19" s="218"/>
      <c r="D19" s="218"/>
      <c r="E19" s="219"/>
    </row>
    <row r="20" spans="1:15" ht="14.25" customHeight="1">
      <c r="B20" s="140" t="s">
        <v>150</v>
      </c>
      <c r="C20" s="137">
        <f>(C13-C16-C18)</f>
        <v>0</v>
      </c>
      <c r="D20" s="137" t="e">
        <f t="shared" ref="D20:D21" si="5">O103</f>
        <v>#VALUE!</v>
      </c>
      <c r="E20" s="137">
        <f t="shared" ref="E20:E21" si="6">O143</f>
        <v>0</v>
      </c>
    </row>
    <row r="21" spans="1:15" ht="14.25" customHeight="1">
      <c r="B21" s="136" t="s">
        <v>151</v>
      </c>
      <c r="C21" s="105" t="e">
        <f>O64</f>
        <v>#DIV/0!</v>
      </c>
      <c r="D21" s="105" t="e">
        <f t="shared" si="5"/>
        <v>#VALUE!</v>
      </c>
      <c r="E21" s="105" t="e">
        <f t="shared" si="6"/>
        <v>#DIV/0!</v>
      </c>
    </row>
    <row r="22" spans="1:15" ht="14.25" customHeight="1"/>
    <row r="23" spans="1:15" ht="14.25" customHeight="1"/>
    <row r="24" spans="1:15" ht="15" customHeight="1">
      <c r="G24" s="253" t="s">
        <v>152</v>
      </c>
      <c r="H24" s="210"/>
      <c r="I24" s="210"/>
      <c r="J24" s="210"/>
    </row>
    <row r="25" spans="1:15" ht="15" customHeight="1">
      <c r="G25" s="210"/>
      <c r="H25" s="210"/>
      <c r="I25" s="210"/>
      <c r="J25" s="210"/>
    </row>
    <row r="26" spans="1:15" ht="15" customHeight="1">
      <c r="G26" s="254"/>
      <c r="H26" s="254"/>
      <c r="I26" s="254"/>
      <c r="J26" s="254"/>
    </row>
    <row r="27" spans="1:15" ht="14.25" customHeight="1">
      <c r="B27" s="141"/>
      <c r="C27" s="142" t="s">
        <v>52</v>
      </c>
      <c r="D27" s="142" t="s">
        <v>53</v>
      </c>
      <c r="E27" s="142" t="s">
        <v>54</v>
      </c>
      <c r="F27" s="142" t="s">
        <v>55</v>
      </c>
      <c r="G27" s="142" t="s">
        <v>56</v>
      </c>
      <c r="H27" s="142" t="s">
        <v>57</v>
      </c>
      <c r="I27" s="142" t="s">
        <v>58</v>
      </c>
      <c r="J27" s="142" t="s">
        <v>59</v>
      </c>
      <c r="K27" s="142" t="s">
        <v>60</v>
      </c>
      <c r="L27" s="142" t="s">
        <v>61</v>
      </c>
      <c r="M27" s="142" t="s">
        <v>62</v>
      </c>
      <c r="N27" s="142" t="s">
        <v>63</v>
      </c>
      <c r="O27" s="142" t="s">
        <v>153</v>
      </c>
    </row>
    <row r="28" spans="1:15" ht="14.25" customHeight="1">
      <c r="A28" s="143" t="s">
        <v>154</v>
      </c>
      <c r="B28" s="261" t="s">
        <v>45</v>
      </c>
      <c r="C28" s="262"/>
      <c r="D28" s="262"/>
      <c r="E28" s="262"/>
      <c r="F28" s="262"/>
      <c r="G28" s="262"/>
      <c r="H28" s="262"/>
      <c r="I28" s="262"/>
      <c r="J28" s="262"/>
      <c r="K28" s="262"/>
      <c r="L28" s="262"/>
      <c r="M28" s="262"/>
      <c r="N28" s="262"/>
      <c r="O28" s="265"/>
    </row>
    <row r="29" spans="1:15" ht="15.75" customHeight="1">
      <c r="B29" s="144" t="str">
        <f>المبيعات!B34</f>
        <v>منتج 1</v>
      </c>
      <c r="C29" s="145">
        <f>المبيعات!E34</f>
        <v>0</v>
      </c>
      <c r="D29" s="145">
        <f>المبيعات!F34</f>
        <v>0</v>
      </c>
      <c r="E29" s="145">
        <f>المبيعات!G34</f>
        <v>0</v>
      </c>
      <c r="F29" s="145">
        <f>المبيعات!H34</f>
        <v>0</v>
      </c>
      <c r="G29" s="145">
        <f>المبيعات!I34</f>
        <v>0</v>
      </c>
      <c r="H29" s="145">
        <f>المبيعات!J34</f>
        <v>0</v>
      </c>
      <c r="I29" s="145">
        <f>المبيعات!K34</f>
        <v>0</v>
      </c>
      <c r="J29" s="145">
        <f>المبيعات!L34</f>
        <v>0</v>
      </c>
      <c r="K29" s="145">
        <f>المبيعات!M34</f>
        <v>0</v>
      </c>
      <c r="L29" s="145">
        <f>المبيعات!N34</f>
        <v>0</v>
      </c>
      <c r="M29" s="145">
        <f>المبيعات!O34</f>
        <v>0</v>
      </c>
      <c r="N29" s="145">
        <f>المبيعات!P34</f>
        <v>0</v>
      </c>
      <c r="O29" s="146">
        <f t="shared" ref="O29:O38" si="7">SUM(C29:N29)</f>
        <v>0</v>
      </c>
    </row>
    <row r="30" spans="1:15" ht="15.75" customHeight="1">
      <c r="B30" s="144" t="str">
        <f>المبيعات!B35</f>
        <v>منتج 2</v>
      </c>
      <c r="C30" s="145">
        <f>المبيعات!E35</f>
        <v>0</v>
      </c>
      <c r="D30" s="145">
        <f>المبيعات!F35</f>
        <v>0</v>
      </c>
      <c r="E30" s="145">
        <f>المبيعات!G35</f>
        <v>0</v>
      </c>
      <c r="F30" s="145">
        <f>المبيعات!H35</f>
        <v>0</v>
      </c>
      <c r="G30" s="145">
        <f>المبيعات!I35</f>
        <v>0</v>
      </c>
      <c r="H30" s="145">
        <f>المبيعات!J35</f>
        <v>0</v>
      </c>
      <c r="I30" s="145">
        <f>المبيعات!K35</f>
        <v>0</v>
      </c>
      <c r="J30" s="145">
        <f>المبيعات!L35</f>
        <v>0</v>
      </c>
      <c r="K30" s="145">
        <f>المبيعات!M35</f>
        <v>0</v>
      </c>
      <c r="L30" s="145">
        <f>المبيعات!N35</f>
        <v>0</v>
      </c>
      <c r="M30" s="145">
        <f>المبيعات!O35</f>
        <v>0</v>
      </c>
      <c r="N30" s="145">
        <f>المبيعات!P35</f>
        <v>0</v>
      </c>
      <c r="O30" s="146">
        <f t="shared" si="7"/>
        <v>0</v>
      </c>
    </row>
    <row r="31" spans="1:15" ht="15.75" customHeight="1">
      <c r="B31" s="144" t="str">
        <f>المبيعات!B36</f>
        <v>منتج 3</v>
      </c>
      <c r="C31" s="145">
        <f>المبيعات!E36</f>
        <v>0</v>
      </c>
      <c r="D31" s="145">
        <f>المبيعات!F36</f>
        <v>0</v>
      </c>
      <c r="E31" s="145">
        <f>المبيعات!G36</f>
        <v>0</v>
      </c>
      <c r="F31" s="145">
        <f>المبيعات!H36</f>
        <v>0</v>
      </c>
      <c r="G31" s="145">
        <f>المبيعات!I36</f>
        <v>0</v>
      </c>
      <c r="H31" s="145">
        <f>المبيعات!J36</f>
        <v>0</v>
      </c>
      <c r="I31" s="145">
        <f>المبيعات!K36</f>
        <v>0</v>
      </c>
      <c r="J31" s="145">
        <f>المبيعات!L36</f>
        <v>0</v>
      </c>
      <c r="K31" s="145">
        <f>المبيعات!M36</f>
        <v>0</v>
      </c>
      <c r="L31" s="145">
        <f>المبيعات!N36</f>
        <v>0</v>
      </c>
      <c r="M31" s="145">
        <f>المبيعات!O36</f>
        <v>0</v>
      </c>
      <c r="N31" s="145">
        <f>المبيعات!P36</f>
        <v>0</v>
      </c>
      <c r="O31" s="146">
        <f t="shared" si="7"/>
        <v>0</v>
      </c>
    </row>
    <row r="32" spans="1:15" ht="15.75" customHeight="1">
      <c r="B32" s="144" t="str">
        <f>المبيعات!B37</f>
        <v>منتج 4</v>
      </c>
      <c r="C32" s="145">
        <f>المبيعات!E37</f>
        <v>0</v>
      </c>
      <c r="D32" s="145">
        <f>المبيعات!F37</f>
        <v>0</v>
      </c>
      <c r="E32" s="145">
        <f>المبيعات!G37</f>
        <v>0</v>
      </c>
      <c r="F32" s="145">
        <f>المبيعات!H37</f>
        <v>0</v>
      </c>
      <c r="G32" s="145">
        <f>المبيعات!I37</f>
        <v>0</v>
      </c>
      <c r="H32" s="145">
        <f>المبيعات!J37</f>
        <v>0</v>
      </c>
      <c r="I32" s="145">
        <f>المبيعات!K37</f>
        <v>0</v>
      </c>
      <c r="J32" s="145">
        <f>المبيعات!L37</f>
        <v>0</v>
      </c>
      <c r="K32" s="145">
        <f>المبيعات!M37</f>
        <v>0</v>
      </c>
      <c r="L32" s="145">
        <f>المبيعات!N37</f>
        <v>0</v>
      </c>
      <c r="M32" s="145">
        <f>المبيعات!O37</f>
        <v>0</v>
      </c>
      <c r="N32" s="145">
        <f>المبيعات!P37</f>
        <v>0</v>
      </c>
      <c r="O32" s="146">
        <f t="shared" si="7"/>
        <v>0</v>
      </c>
    </row>
    <row r="33" spans="1:15" ht="15.75" customHeight="1">
      <c r="B33" s="144" t="str">
        <f>المبيعات!B38</f>
        <v>منتج 5</v>
      </c>
      <c r="C33" s="145">
        <f>المبيعات!E38</f>
        <v>0</v>
      </c>
      <c r="D33" s="145">
        <f>المبيعات!F38</f>
        <v>0</v>
      </c>
      <c r="E33" s="145">
        <f>المبيعات!G38</f>
        <v>0</v>
      </c>
      <c r="F33" s="145">
        <f>المبيعات!H38</f>
        <v>0</v>
      </c>
      <c r="G33" s="145">
        <f>المبيعات!I38</f>
        <v>0</v>
      </c>
      <c r="H33" s="145">
        <f>المبيعات!J38</f>
        <v>0</v>
      </c>
      <c r="I33" s="145">
        <f>المبيعات!K38</f>
        <v>0</v>
      </c>
      <c r="J33" s="145">
        <f>المبيعات!L38</f>
        <v>0</v>
      </c>
      <c r="K33" s="145">
        <f>المبيعات!M38</f>
        <v>0</v>
      </c>
      <c r="L33" s="145">
        <f>المبيعات!N38</f>
        <v>0</v>
      </c>
      <c r="M33" s="145">
        <f>المبيعات!O38</f>
        <v>0</v>
      </c>
      <c r="N33" s="145">
        <f>المبيعات!P38</f>
        <v>0</v>
      </c>
      <c r="O33" s="146">
        <f t="shared" si="7"/>
        <v>0</v>
      </c>
    </row>
    <row r="34" spans="1:15" ht="15.75" customHeight="1">
      <c r="B34" s="144" t="str">
        <f>المبيعات!B39</f>
        <v>منتج 6</v>
      </c>
      <c r="C34" s="145">
        <f>المبيعات!E39</f>
        <v>0</v>
      </c>
      <c r="D34" s="145">
        <f>المبيعات!F39</f>
        <v>0</v>
      </c>
      <c r="E34" s="145">
        <f>المبيعات!G39</f>
        <v>0</v>
      </c>
      <c r="F34" s="145">
        <f>المبيعات!H39</f>
        <v>0</v>
      </c>
      <c r="G34" s="145">
        <f>المبيعات!I39</f>
        <v>0</v>
      </c>
      <c r="H34" s="145">
        <f>المبيعات!J39</f>
        <v>0</v>
      </c>
      <c r="I34" s="145">
        <f>المبيعات!K39</f>
        <v>0</v>
      </c>
      <c r="J34" s="145">
        <f>المبيعات!L39</f>
        <v>0</v>
      </c>
      <c r="K34" s="145">
        <f>المبيعات!M39</f>
        <v>0</v>
      </c>
      <c r="L34" s="145">
        <f>المبيعات!N39</f>
        <v>0</v>
      </c>
      <c r="M34" s="145">
        <f>المبيعات!O39</f>
        <v>0</v>
      </c>
      <c r="N34" s="145">
        <f>المبيعات!P39</f>
        <v>0</v>
      </c>
      <c r="O34" s="146">
        <f t="shared" si="7"/>
        <v>0</v>
      </c>
    </row>
    <row r="35" spans="1:15" ht="15.75" customHeight="1">
      <c r="B35" s="144" t="str">
        <f>المبيعات!B40</f>
        <v>منتج 7</v>
      </c>
      <c r="C35" s="145">
        <f>المبيعات!E40</f>
        <v>0</v>
      </c>
      <c r="D35" s="145">
        <f>المبيعات!F40</f>
        <v>0</v>
      </c>
      <c r="E35" s="145">
        <f>المبيعات!G40</f>
        <v>0</v>
      </c>
      <c r="F35" s="145">
        <f>المبيعات!H40</f>
        <v>0</v>
      </c>
      <c r="G35" s="145">
        <f>المبيعات!I40</f>
        <v>0</v>
      </c>
      <c r="H35" s="145">
        <f>المبيعات!J40</f>
        <v>0</v>
      </c>
      <c r="I35" s="145">
        <f>المبيعات!K40</f>
        <v>0</v>
      </c>
      <c r="J35" s="145">
        <f>المبيعات!L40</f>
        <v>0</v>
      </c>
      <c r="K35" s="145">
        <f>المبيعات!M40</f>
        <v>0</v>
      </c>
      <c r="L35" s="145">
        <f>المبيعات!N40</f>
        <v>0</v>
      </c>
      <c r="M35" s="145">
        <f>المبيعات!O40</f>
        <v>0</v>
      </c>
      <c r="N35" s="145">
        <f>المبيعات!P40</f>
        <v>0</v>
      </c>
      <c r="O35" s="146">
        <f t="shared" si="7"/>
        <v>0</v>
      </c>
    </row>
    <row r="36" spans="1:15" ht="15.75" customHeight="1">
      <c r="B36" s="144" t="str">
        <f>المبيعات!B41</f>
        <v>منتج 8</v>
      </c>
      <c r="C36" s="145">
        <f>المبيعات!E41</f>
        <v>0</v>
      </c>
      <c r="D36" s="145">
        <f>المبيعات!F41</f>
        <v>0</v>
      </c>
      <c r="E36" s="145">
        <f>المبيعات!G41</f>
        <v>0</v>
      </c>
      <c r="F36" s="145">
        <f>المبيعات!H41</f>
        <v>0</v>
      </c>
      <c r="G36" s="145">
        <f>المبيعات!I41</f>
        <v>0</v>
      </c>
      <c r="H36" s="145">
        <f>المبيعات!J41</f>
        <v>0</v>
      </c>
      <c r="I36" s="145">
        <f>المبيعات!K41</f>
        <v>0</v>
      </c>
      <c r="J36" s="145">
        <f>المبيعات!L41</f>
        <v>0</v>
      </c>
      <c r="K36" s="145">
        <f>المبيعات!M41</f>
        <v>0</v>
      </c>
      <c r="L36" s="145">
        <f>المبيعات!N41</f>
        <v>0</v>
      </c>
      <c r="M36" s="145">
        <f>المبيعات!O41</f>
        <v>0</v>
      </c>
      <c r="N36" s="145">
        <f>المبيعات!P41</f>
        <v>0</v>
      </c>
      <c r="O36" s="146">
        <f t="shared" si="7"/>
        <v>0</v>
      </c>
    </row>
    <row r="37" spans="1:15" ht="15.75" customHeight="1">
      <c r="B37" s="144" t="str">
        <f>المبيعات!B42</f>
        <v>منتج 9</v>
      </c>
      <c r="C37" s="145">
        <f>المبيعات!E42</f>
        <v>0</v>
      </c>
      <c r="D37" s="145">
        <f>المبيعات!F42</f>
        <v>0</v>
      </c>
      <c r="E37" s="145">
        <f>المبيعات!G42</f>
        <v>0</v>
      </c>
      <c r="F37" s="145">
        <f>المبيعات!H42</f>
        <v>0</v>
      </c>
      <c r="G37" s="145">
        <f>المبيعات!I42</f>
        <v>0</v>
      </c>
      <c r="H37" s="145">
        <f>المبيعات!J42</f>
        <v>0</v>
      </c>
      <c r="I37" s="145">
        <f>المبيعات!K42</f>
        <v>0</v>
      </c>
      <c r="J37" s="145">
        <f>المبيعات!L42</f>
        <v>0</v>
      </c>
      <c r="K37" s="145">
        <f>المبيعات!M42</f>
        <v>0</v>
      </c>
      <c r="L37" s="145">
        <f>المبيعات!N42</f>
        <v>0</v>
      </c>
      <c r="M37" s="145">
        <f>المبيعات!O42</f>
        <v>0</v>
      </c>
      <c r="N37" s="145">
        <f>المبيعات!P42</f>
        <v>0</v>
      </c>
      <c r="O37" s="146">
        <f t="shared" si="7"/>
        <v>0</v>
      </c>
    </row>
    <row r="38" spans="1:15" ht="15.75" customHeight="1">
      <c r="B38" s="144" t="str">
        <f>المبيعات!B43</f>
        <v>منتج 10</v>
      </c>
      <c r="C38" s="145">
        <f>المبيعات!E43</f>
        <v>0</v>
      </c>
      <c r="D38" s="145">
        <f>المبيعات!F43</f>
        <v>0</v>
      </c>
      <c r="E38" s="145">
        <f>المبيعات!G43</f>
        <v>0</v>
      </c>
      <c r="F38" s="145">
        <f>المبيعات!H43</f>
        <v>0</v>
      </c>
      <c r="G38" s="145">
        <f>المبيعات!I43</f>
        <v>0</v>
      </c>
      <c r="H38" s="145">
        <f>المبيعات!J43</f>
        <v>0</v>
      </c>
      <c r="I38" s="145">
        <f>المبيعات!K43</f>
        <v>0</v>
      </c>
      <c r="J38" s="145">
        <f>المبيعات!L43</f>
        <v>0</v>
      </c>
      <c r="K38" s="145">
        <f>المبيعات!M43</f>
        <v>0</v>
      </c>
      <c r="L38" s="145">
        <f>المبيعات!N43</f>
        <v>0</v>
      </c>
      <c r="M38" s="145">
        <f>المبيعات!O43</f>
        <v>0</v>
      </c>
      <c r="N38" s="145">
        <f>المبيعات!P43</f>
        <v>0</v>
      </c>
      <c r="O38" s="146">
        <f t="shared" si="7"/>
        <v>0</v>
      </c>
    </row>
    <row r="39" spans="1:15" ht="14.25" customHeight="1">
      <c r="B39" s="147" t="s">
        <v>79</v>
      </c>
      <c r="C39" s="148">
        <f t="shared" ref="C39:O39" si="8">SUM(C29:C38)</f>
        <v>0</v>
      </c>
      <c r="D39" s="148">
        <f t="shared" si="8"/>
        <v>0</v>
      </c>
      <c r="E39" s="148">
        <f t="shared" si="8"/>
        <v>0</v>
      </c>
      <c r="F39" s="148">
        <f t="shared" si="8"/>
        <v>0</v>
      </c>
      <c r="G39" s="148">
        <f t="shared" si="8"/>
        <v>0</v>
      </c>
      <c r="H39" s="148">
        <f t="shared" si="8"/>
        <v>0</v>
      </c>
      <c r="I39" s="148">
        <f t="shared" si="8"/>
        <v>0</v>
      </c>
      <c r="J39" s="148">
        <f t="shared" si="8"/>
        <v>0</v>
      </c>
      <c r="K39" s="148">
        <f t="shared" si="8"/>
        <v>0</v>
      </c>
      <c r="L39" s="148">
        <f t="shared" si="8"/>
        <v>0</v>
      </c>
      <c r="M39" s="148">
        <f t="shared" si="8"/>
        <v>0</v>
      </c>
      <c r="N39" s="148">
        <f t="shared" si="8"/>
        <v>0</v>
      </c>
      <c r="O39" s="146">
        <f t="shared" si="8"/>
        <v>0</v>
      </c>
    </row>
    <row r="40" spans="1:15" ht="14.25" hidden="1" customHeight="1">
      <c r="A40" s="131"/>
      <c r="B40" s="149" t="s">
        <v>155</v>
      </c>
      <c r="C40" s="150">
        <f>C39*'معلومات اضافية'!R10</f>
        <v>0</v>
      </c>
      <c r="D40" s="150">
        <f>D39*'معلومات اضافية'!R10</f>
        <v>0</v>
      </c>
      <c r="E40" s="150">
        <f>E39*'معلومات اضافية'!R10</f>
        <v>0</v>
      </c>
      <c r="F40" s="150">
        <f>F39*'معلومات اضافية'!R10</f>
        <v>0</v>
      </c>
      <c r="G40" s="150">
        <f>G39*'معلومات اضافية'!R10</f>
        <v>0</v>
      </c>
      <c r="H40" s="150">
        <f>H39*'معلومات اضافية'!R10</f>
        <v>0</v>
      </c>
      <c r="I40" s="150">
        <f>I39*'معلومات اضافية'!R10</f>
        <v>0</v>
      </c>
      <c r="J40" s="150">
        <f>J39*'معلومات اضافية'!R10</f>
        <v>0</v>
      </c>
      <c r="K40" s="150">
        <f>K39*'معلومات اضافية'!R10</f>
        <v>0</v>
      </c>
      <c r="L40" s="150">
        <f>L39*'معلومات اضافية'!R10</f>
        <v>0</v>
      </c>
      <c r="M40" s="150">
        <f>M39*'معلومات اضافية'!R10</f>
        <v>0</v>
      </c>
      <c r="N40" s="150">
        <f>N39*'معلومات اضافية'!R10</f>
        <v>0</v>
      </c>
      <c r="O40" s="151"/>
    </row>
    <row r="41" spans="1:15" ht="14.25" customHeight="1">
      <c r="B41" s="147" t="s">
        <v>46</v>
      </c>
      <c r="C41" s="148">
        <f>المبيعات!E45</f>
        <v>0</v>
      </c>
      <c r="D41" s="148">
        <f>المبيعات!F45</f>
        <v>0</v>
      </c>
      <c r="E41" s="148">
        <f>المبيعات!G45</f>
        <v>0</v>
      </c>
      <c r="F41" s="148">
        <f>المبيعات!H45</f>
        <v>0</v>
      </c>
      <c r="G41" s="148">
        <f>المبيعات!I45</f>
        <v>0</v>
      </c>
      <c r="H41" s="148">
        <f>المبيعات!J45</f>
        <v>0</v>
      </c>
      <c r="I41" s="148">
        <f>المبيعات!K45</f>
        <v>0</v>
      </c>
      <c r="J41" s="148">
        <f>المبيعات!L45</f>
        <v>0</v>
      </c>
      <c r="K41" s="148">
        <f>المبيعات!M45</f>
        <v>0</v>
      </c>
      <c r="L41" s="148">
        <f>المبيعات!N45</f>
        <v>0</v>
      </c>
      <c r="M41" s="148">
        <f>المبيعات!O45</f>
        <v>0</v>
      </c>
      <c r="N41" s="148">
        <f>المبيعات!P45</f>
        <v>0</v>
      </c>
      <c r="O41" s="146">
        <f t="shared" ref="O41:O42" si="9">SUM(C41:N41)</f>
        <v>0</v>
      </c>
    </row>
    <row r="42" spans="1:15" ht="14.25" customHeight="1">
      <c r="B42" s="152" t="s">
        <v>73</v>
      </c>
      <c r="C42" s="153">
        <f t="shared" ref="C42:N42" si="10">(C39-C41)</f>
        <v>0</v>
      </c>
      <c r="D42" s="153">
        <f t="shared" si="10"/>
        <v>0</v>
      </c>
      <c r="E42" s="153">
        <f t="shared" si="10"/>
        <v>0</v>
      </c>
      <c r="F42" s="153">
        <f t="shared" si="10"/>
        <v>0</v>
      </c>
      <c r="G42" s="153">
        <f t="shared" si="10"/>
        <v>0</v>
      </c>
      <c r="H42" s="153">
        <f t="shared" si="10"/>
        <v>0</v>
      </c>
      <c r="I42" s="153">
        <f t="shared" si="10"/>
        <v>0</v>
      </c>
      <c r="J42" s="153">
        <f t="shared" si="10"/>
        <v>0</v>
      </c>
      <c r="K42" s="153">
        <f t="shared" si="10"/>
        <v>0</v>
      </c>
      <c r="L42" s="153">
        <f t="shared" si="10"/>
        <v>0</v>
      </c>
      <c r="M42" s="153">
        <f t="shared" si="10"/>
        <v>0</v>
      </c>
      <c r="N42" s="153">
        <f t="shared" si="10"/>
        <v>0</v>
      </c>
      <c r="O42" s="146">
        <f t="shared" si="9"/>
        <v>0</v>
      </c>
    </row>
    <row r="43" spans="1:15" ht="14.25" customHeight="1">
      <c r="B43" s="154" t="s">
        <v>144</v>
      </c>
      <c r="C43" s="155" t="e">
        <f t="shared" ref="C43:O43" si="11">(C42/C39)</f>
        <v>#DIV/0!</v>
      </c>
      <c r="D43" s="155" t="e">
        <f t="shared" si="11"/>
        <v>#DIV/0!</v>
      </c>
      <c r="E43" s="155" t="e">
        <f t="shared" si="11"/>
        <v>#DIV/0!</v>
      </c>
      <c r="F43" s="155" t="e">
        <f t="shared" si="11"/>
        <v>#DIV/0!</v>
      </c>
      <c r="G43" s="155" t="e">
        <f t="shared" si="11"/>
        <v>#DIV/0!</v>
      </c>
      <c r="H43" s="155" t="e">
        <f t="shared" si="11"/>
        <v>#DIV/0!</v>
      </c>
      <c r="I43" s="155" t="e">
        <f t="shared" si="11"/>
        <v>#DIV/0!</v>
      </c>
      <c r="J43" s="155" t="e">
        <f t="shared" si="11"/>
        <v>#DIV/0!</v>
      </c>
      <c r="K43" s="155" t="e">
        <f t="shared" si="11"/>
        <v>#DIV/0!</v>
      </c>
      <c r="L43" s="155" t="e">
        <f t="shared" si="11"/>
        <v>#DIV/0!</v>
      </c>
      <c r="M43" s="155" t="e">
        <f t="shared" si="11"/>
        <v>#DIV/0!</v>
      </c>
      <c r="N43" s="155" t="e">
        <f t="shared" si="11"/>
        <v>#DIV/0!</v>
      </c>
      <c r="O43" s="156" t="e">
        <f t="shared" si="11"/>
        <v>#DIV/0!</v>
      </c>
    </row>
    <row r="44" spans="1:15" ht="14.25" customHeight="1">
      <c r="A44" s="143" t="s">
        <v>154</v>
      </c>
      <c r="B44" s="260" t="s">
        <v>146</v>
      </c>
      <c r="C44" s="222"/>
      <c r="D44" s="222"/>
      <c r="E44" s="222"/>
      <c r="F44" s="222"/>
      <c r="G44" s="222"/>
      <c r="H44" s="222"/>
      <c r="I44" s="222"/>
      <c r="J44" s="222"/>
      <c r="K44" s="222"/>
      <c r="L44" s="222"/>
      <c r="M44" s="222"/>
      <c r="N44" s="222"/>
      <c r="O44" s="233"/>
    </row>
    <row r="45" spans="1:15" ht="14.25" customHeight="1">
      <c r="B45" s="157" t="str">
        <f>Startups</f>
        <v>مصاريف التشغيل قبل الافتتاح</v>
      </c>
      <c r="C45" s="158">
        <f>StartupEpense</f>
        <v>0</v>
      </c>
      <c r="D45" s="145"/>
      <c r="E45" s="145"/>
      <c r="F45" s="145"/>
      <c r="G45" s="145"/>
      <c r="H45" s="145"/>
      <c r="I45" s="145"/>
      <c r="J45" s="145"/>
      <c r="K45" s="145"/>
      <c r="L45" s="145"/>
      <c r="M45" s="145"/>
      <c r="N45" s="145"/>
      <c r="O45" s="146">
        <f t="shared" ref="O45:O54" si="12">SUM(C45:N45)</f>
        <v>0</v>
      </c>
    </row>
    <row r="46" spans="1:15" ht="15.75" customHeight="1">
      <c r="B46" s="159" t="s">
        <v>95</v>
      </c>
      <c r="C46" s="145">
        <f>الرواتب!E38</f>
        <v>0</v>
      </c>
      <c r="D46" s="145">
        <f>الرواتب!F38</f>
        <v>0</v>
      </c>
      <c r="E46" s="145">
        <f>الرواتب!G38</f>
        <v>0</v>
      </c>
      <c r="F46" s="145">
        <f>الرواتب!H38</f>
        <v>0</v>
      </c>
      <c r="G46" s="145">
        <f>الرواتب!I38</f>
        <v>0</v>
      </c>
      <c r="H46" s="145">
        <f>الرواتب!J38</f>
        <v>0</v>
      </c>
      <c r="I46" s="145">
        <f>الرواتب!K38</f>
        <v>0</v>
      </c>
      <c r="J46" s="145">
        <f>الرواتب!L38</f>
        <v>0</v>
      </c>
      <c r="K46" s="145">
        <f>الرواتب!M38</f>
        <v>0</v>
      </c>
      <c r="L46" s="145">
        <f>الرواتب!N38</f>
        <v>0</v>
      </c>
      <c r="M46" s="145">
        <f>الرواتب!O38</f>
        <v>0</v>
      </c>
      <c r="N46" s="145">
        <f>الرواتب!P38</f>
        <v>0</v>
      </c>
      <c r="O46" s="146">
        <f t="shared" si="12"/>
        <v>0</v>
      </c>
    </row>
    <row r="47" spans="1:15" ht="15.75" customHeight="1">
      <c r="B47" s="160">
        <f>المصروفات!B21</f>
        <v>0</v>
      </c>
      <c r="C47" s="145">
        <f>المصروفات!C21</f>
        <v>0</v>
      </c>
      <c r="D47" s="145">
        <f>المصروفات!D21</f>
        <v>0</v>
      </c>
      <c r="E47" s="145">
        <f>المصروفات!E21</f>
        <v>0</v>
      </c>
      <c r="F47" s="145">
        <f>المصروفات!F21</f>
        <v>0</v>
      </c>
      <c r="G47" s="145">
        <f>المصروفات!G21</f>
        <v>0</v>
      </c>
      <c r="H47" s="145">
        <f>المصروفات!H21</f>
        <v>0</v>
      </c>
      <c r="I47" s="145">
        <f>المصروفات!I21</f>
        <v>0</v>
      </c>
      <c r="J47" s="145">
        <f>المصروفات!J21</f>
        <v>0</v>
      </c>
      <c r="K47" s="145">
        <f>المصروفات!K21</f>
        <v>0</v>
      </c>
      <c r="L47" s="145">
        <f>المصروفات!L21</f>
        <v>0</v>
      </c>
      <c r="M47" s="145">
        <f>المصروفات!M21</f>
        <v>0</v>
      </c>
      <c r="N47" s="145">
        <f>المصروفات!N21</f>
        <v>0</v>
      </c>
      <c r="O47" s="146">
        <f t="shared" si="12"/>
        <v>0</v>
      </c>
    </row>
    <row r="48" spans="1:15" ht="15.75" customHeight="1">
      <c r="B48" s="160">
        <f>المصروفات!B22</f>
        <v>0</v>
      </c>
      <c r="C48" s="145">
        <f>المصروفات!C22</f>
        <v>0</v>
      </c>
      <c r="D48" s="145">
        <f>المصروفات!D22</f>
        <v>0</v>
      </c>
      <c r="E48" s="145">
        <f>المصروفات!E22</f>
        <v>0</v>
      </c>
      <c r="F48" s="145">
        <f>المصروفات!F22</f>
        <v>0</v>
      </c>
      <c r="G48" s="145">
        <f>المصروفات!G22</f>
        <v>0</v>
      </c>
      <c r="H48" s="145">
        <f>المصروفات!H22</f>
        <v>0</v>
      </c>
      <c r="I48" s="145">
        <f>المصروفات!I22</f>
        <v>0</v>
      </c>
      <c r="J48" s="145">
        <f>المصروفات!J22</f>
        <v>0</v>
      </c>
      <c r="K48" s="145">
        <f>المصروفات!K22</f>
        <v>0</v>
      </c>
      <c r="L48" s="145">
        <f>المصروفات!L22</f>
        <v>0</v>
      </c>
      <c r="M48" s="145">
        <f>المصروفات!M22</f>
        <v>0</v>
      </c>
      <c r="N48" s="145">
        <f>المصروفات!N22</f>
        <v>0</v>
      </c>
      <c r="O48" s="146">
        <f t="shared" si="12"/>
        <v>0</v>
      </c>
    </row>
    <row r="49" spans="1:15" ht="15.75" customHeight="1">
      <c r="B49" s="160">
        <f>المصروفات!B23</f>
        <v>0</v>
      </c>
      <c r="C49" s="145">
        <f>المصروفات!C23</f>
        <v>0</v>
      </c>
      <c r="D49" s="145">
        <f>المصروفات!D23</f>
        <v>0</v>
      </c>
      <c r="E49" s="145">
        <f>المصروفات!E23</f>
        <v>0</v>
      </c>
      <c r="F49" s="145">
        <f>المصروفات!F23</f>
        <v>0</v>
      </c>
      <c r="G49" s="145">
        <f>المصروفات!G23</f>
        <v>0</v>
      </c>
      <c r="H49" s="145">
        <f>المصروفات!H23</f>
        <v>0</v>
      </c>
      <c r="I49" s="145">
        <f>المصروفات!I23</f>
        <v>0</v>
      </c>
      <c r="J49" s="145">
        <f>المصروفات!J23</f>
        <v>0</v>
      </c>
      <c r="K49" s="145">
        <f>المصروفات!K23</f>
        <v>0</v>
      </c>
      <c r="L49" s="145">
        <f>المصروفات!L23</f>
        <v>0</v>
      </c>
      <c r="M49" s="145">
        <f>المصروفات!M23</f>
        <v>0</v>
      </c>
      <c r="N49" s="145">
        <f>المصروفات!N23</f>
        <v>0</v>
      </c>
      <c r="O49" s="146">
        <f t="shared" si="12"/>
        <v>0</v>
      </c>
    </row>
    <row r="50" spans="1:15" ht="14.25" customHeight="1">
      <c r="B50" s="160">
        <f>المصروفات!B24</f>
        <v>0</v>
      </c>
      <c r="C50" s="145">
        <f>المصروفات!C24</f>
        <v>0</v>
      </c>
      <c r="D50" s="145">
        <f>المصروفات!D24</f>
        <v>0</v>
      </c>
      <c r="E50" s="145">
        <f>المصروفات!E24</f>
        <v>0</v>
      </c>
      <c r="F50" s="145">
        <f>المصروفات!F24</f>
        <v>0</v>
      </c>
      <c r="G50" s="145">
        <f>المصروفات!G24</f>
        <v>0</v>
      </c>
      <c r="H50" s="145">
        <f>المصروفات!H24</f>
        <v>0</v>
      </c>
      <c r="I50" s="145">
        <f>المصروفات!I24</f>
        <v>0</v>
      </c>
      <c r="J50" s="145">
        <f>المصروفات!J24</f>
        <v>0</v>
      </c>
      <c r="K50" s="145">
        <f>المصروفات!K24</f>
        <v>0</v>
      </c>
      <c r="L50" s="145">
        <f>المصروفات!L24</f>
        <v>0</v>
      </c>
      <c r="M50" s="145">
        <f>المصروفات!M24</f>
        <v>0</v>
      </c>
      <c r="N50" s="145">
        <f>المصروفات!N24</f>
        <v>0</v>
      </c>
      <c r="O50" s="146">
        <f t="shared" si="12"/>
        <v>0</v>
      </c>
    </row>
    <row r="51" spans="1:15" ht="14.25" customHeight="1">
      <c r="B51" s="161">
        <f>المصروفات!B25</f>
        <v>0</v>
      </c>
      <c r="C51" s="145">
        <f>المصروفات!C25</f>
        <v>0</v>
      </c>
      <c r="D51" s="145">
        <f>المصروفات!D25</f>
        <v>0</v>
      </c>
      <c r="E51" s="145">
        <f>المصروفات!E25</f>
        <v>0</v>
      </c>
      <c r="F51" s="145">
        <f>المصروفات!F25</f>
        <v>0</v>
      </c>
      <c r="G51" s="145">
        <f>المصروفات!G25</f>
        <v>0</v>
      </c>
      <c r="H51" s="145">
        <f>المصروفات!H25</f>
        <v>0</v>
      </c>
      <c r="I51" s="145">
        <f>المصروفات!I25</f>
        <v>0</v>
      </c>
      <c r="J51" s="145">
        <f>المصروفات!J25</f>
        <v>0</v>
      </c>
      <c r="K51" s="145">
        <f>المصروفات!K25</f>
        <v>0</v>
      </c>
      <c r="L51" s="145">
        <f>المصروفات!L25</f>
        <v>0</v>
      </c>
      <c r="M51" s="145">
        <f>المصروفات!M25</f>
        <v>0</v>
      </c>
      <c r="N51" s="145">
        <f>المصروفات!N25</f>
        <v>0</v>
      </c>
      <c r="O51" s="146">
        <f t="shared" si="12"/>
        <v>0</v>
      </c>
    </row>
    <row r="52" spans="1:15" ht="14.25" customHeight="1">
      <c r="B52" s="161">
        <f>المصروفات!B26</f>
        <v>0</v>
      </c>
      <c r="C52" s="145">
        <f>المصروفات!C26</f>
        <v>0</v>
      </c>
      <c r="D52" s="145">
        <f>المصروفات!D26</f>
        <v>0</v>
      </c>
      <c r="E52" s="145">
        <f>المصروفات!E26</f>
        <v>0</v>
      </c>
      <c r="F52" s="145">
        <f>المصروفات!F26</f>
        <v>0</v>
      </c>
      <c r="G52" s="145">
        <f>المصروفات!G26</f>
        <v>0</v>
      </c>
      <c r="H52" s="145">
        <f>المصروفات!H26</f>
        <v>0</v>
      </c>
      <c r="I52" s="145">
        <f>المصروفات!I26</f>
        <v>0</v>
      </c>
      <c r="J52" s="145">
        <f>المصروفات!J26</f>
        <v>0</v>
      </c>
      <c r="K52" s="145">
        <f>المصروفات!K26</f>
        <v>0</v>
      </c>
      <c r="L52" s="145">
        <f>المصروفات!L26</f>
        <v>0</v>
      </c>
      <c r="M52" s="145">
        <f>المصروفات!M26</f>
        <v>0</v>
      </c>
      <c r="N52" s="145">
        <f>المصروفات!N26</f>
        <v>0</v>
      </c>
      <c r="O52" s="146">
        <f t="shared" si="12"/>
        <v>0</v>
      </c>
    </row>
    <row r="53" spans="1:15" ht="14.25" customHeight="1">
      <c r="B53" s="161">
        <f>المصروفات!B27</f>
        <v>0</v>
      </c>
      <c r="C53" s="145">
        <f>المصروفات!C27</f>
        <v>0</v>
      </c>
      <c r="D53" s="145">
        <f>المصروفات!D27</f>
        <v>0</v>
      </c>
      <c r="E53" s="145">
        <f>المصروفات!E27</f>
        <v>0</v>
      </c>
      <c r="F53" s="145">
        <f>المصروفات!F27</f>
        <v>0</v>
      </c>
      <c r="G53" s="145">
        <f>المصروفات!G27</f>
        <v>0</v>
      </c>
      <c r="H53" s="145">
        <f>المصروفات!H27</f>
        <v>0</v>
      </c>
      <c r="I53" s="145">
        <f>المصروفات!I27</f>
        <v>0</v>
      </c>
      <c r="J53" s="145">
        <f>المصروفات!J27</f>
        <v>0</v>
      </c>
      <c r="K53" s="145">
        <f>المصروفات!K27</f>
        <v>0</v>
      </c>
      <c r="L53" s="145">
        <f>المصروفات!L27</f>
        <v>0</v>
      </c>
      <c r="M53" s="145">
        <f>المصروفات!M27</f>
        <v>0</v>
      </c>
      <c r="N53" s="145">
        <f>المصروفات!N27</f>
        <v>0</v>
      </c>
      <c r="O53" s="146">
        <f t="shared" si="12"/>
        <v>0</v>
      </c>
    </row>
    <row r="54" spans="1:15" ht="14.25" customHeight="1">
      <c r="B54" s="154" t="s">
        <v>147</v>
      </c>
      <c r="C54" s="148">
        <f>SUM(C45:C53)</f>
        <v>0</v>
      </c>
      <c r="D54" s="148">
        <f t="shared" ref="D54:N54" si="13">SUM(D46:D53)</f>
        <v>0</v>
      </c>
      <c r="E54" s="148">
        <f t="shared" si="13"/>
        <v>0</v>
      </c>
      <c r="F54" s="148">
        <f t="shared" si="13"/>
        <v>0</v>
      </c>
      <c r="G54" s="148">
        <f t="shared" si="13"/>
        <v>0</v>
      </c>
      <c r="H54" s="148">
        <f t="shared" si="13"/>
        <v>0</v>
      </c>
      <c r="I54" s="148">
        <f t="shared" si="13"/>
        <v>0</v>
      </c>
      <c r="J54" s="148">
        <f t="shared" si="13"/>
        <v>0</v>
      </c>
      <c r="K54" s="148">
        <f t="shared" si="13"/>
        <v>0</v>
      </c>
      <c r="L54" s="148">
        <f t="shared" si="13"/>
        <v>0</v>
      </c>
      <c r="M54" s="148">
        <f t="shared" si="13"/>
        <v>0</v>
      </c>
      <c r="N54" s="148">
        <f t="shared" si="13"/>
        <v>0</v>
      </c>
      <c r="O54" s="146">
        <f t="shared" si="12"/>
        <v>0</v>
      </c>
    </row>
    <row r="55" spans="1:15" ht="14.25" customHeight="1">
      <c r="A55" s="143" t="s">
        <v>154</v>
      </c>
      <c r="B55" s="260" t="s">
        <v>148</v>
      </c>
      <c r="C55" s="222"/>
      <c r="D55" s="222"/>
      <c r="E55" s="222"/>
      <c r="F55" s="222"/>
      <c r="G55" s="222"/>
      <c r="H55" s="222"/>
      <c r="I55" s="222"/>
      <c r="J55" s="222"/>
      <c r="K55" s="222"/>
      <c r="L55" s="222"/>
      <c r="M55" s="222"/>
      <c r="N55" s="222"/>
      <c r="O55" s="233"/>
    </row>
    <row r="56" spans="1:15" ht="14.25" customHeight="1">
      <c r="B56" s="159" t="s">
        <v>7</v>
      </c>
      <c r="C56" s="145">
        <f>' سداد القروض  '!C58</f>
        <v>0</v>
      </c>
      <c r="D56" s="145">
        <f>' سداد القروض  '!D58</f>
        <v>0</v>
      </c>
      <c r="E56" s="145">
        <f>' سداد القروض  '!E58</f>
        <v>0</v>
      </c>
      <c r="F56" s="145">
        <f>' سداد القروض  '!F58</f>
        <v>0</v>
      </c>
      <c r="G56" s="145">
        <f>' سداد القروض  '!G58</f>
        <v>0</v>
      </c>
      <c r="H56" s="145">
        <f>' سداد القروض  '!H58</f>
        <v>0</v>
      </c>
      <c r="I56" s="145">
        <f>' سداد القروض  '!I58</f>
        <v>0</v>
      </c>
      <c r="J56" s="145">
        <f>' سداد القروض  '!J58</f>
        <v>0</v>
      </c>
      <c r="K56" s="145">
        <f>' سداد القروض  '!K58</f>
        <v>0</v>
      </c>
      <c r="L56" s="145">
        <f>' سداد القروض  '!L58</f>
        <v>0</v>
      </c>
      <c r="M56" s="145">
        <f>' سداد القروض  '!M58</f>
        <v>0</v>
      </c>
      <c r="N56" s="145">
        <f>' سداد القروض  '!N58</f>
        <v>0</v>
      </c>
      <c r="O56" s="146">
        <f t="shared" ref="O56:O58" si="14">SUM(C56:N56)</f>
        <v>0</v>
      </c>
    </row>
    <row r="57" spans="1:15" ht="14.25" customHeight="1">
      <c r="B57" s="159" t="s">
        <v>156</v>
      </c>
      <c r="C57" s="145">
        <f>' سداد القروض  '!C14</f>
        <v>0</v>
      </c>
      <c r="D57" s="145">
        <f>' سداد القروض  '!D14</f>
        <v>0</v>
      </c>
      <c r="E57" s="145">
        <f>' سداد القروض  '!E14</f>
        <v>0</v>
      </c>
      <c r="F57" s="145">
        <f>' سداد القروض  '!F14</f>
        <v>0</v>
      </c>
      <c r="G57" s="145">
        <f>' سداد القروض  '!G14</f>
        <v>0</v>
      </c>
      <c r="H57" s="145">
        <f>' سداد القروض  '!H14</f>
        <v>0</v>
      </c>
      <c r="I57" s="145">
        <f>' سداد القروض  '!I14</f>
        <v>0</v>
      </c>
      <c r="J57" s="145">
        <f>' سداد القروض  '!J14</f>
        <v>0</v>
      </c>
      <c r="K57" s="145">
        <f>' سداد القروض  '!K14</f>
        <v>0</v>
      </c>
      <c r="L57" s="145">
        <f>' سداد القروض  '!L14</f>
        <v>0</v>
      </c>
      <c r="M57" s="145">
        <f>' سداد القروض  '!M14</f>
        <v>0</v>
      </c>
      <c r="N57" s="145">
        <f>' سداد القروض  '!N14</f>
        <v>0</v>
      </c>
      <c r="O57" s="146">
        <f t="shared" si="14"/>
        <v>0</v>
      </c>
    </row>
    <row r="58" spans="1:15" ht="14.25" customHeight="1">
      <c r="B58" s="159" t="s">
        <v>157</v>
      </c>
      <c r="C58" s="145">
        <f>' سداد القروض  '!C34</f>
        <v>0</v>
      </c>
      <c r="D58" s="145">
        <f>' سداد القروض  '!D34</f>
        <v>0</v>
      </c>
      <c r="E58" s="145">
        <f>' سداد القروض  '!E34</f>
        <v>0</v>
      </c>
      <c r="F58" s="145">
        <f>' سداد القروض  '!F34</f>
        <v>0</v>
      </c>
      <c r="G58" s="145">
        <f>' سداد القروض  '!G34</f>
        <v>0</v>
      </c>
      <c r="H58" s="145">
        <f>' سداد القروض  '!H34</f>
        <v>0</v>
      </c>
      <c r="I58" s="145">
        <f>' سداد القروض  '!I34</f>
        <v>0</v>
      </c>
      <c r="J58" s="145">
        <f>' سداد القروض  '!J34</f>
        <v>0</v>
      </c>
      <c r="K58" s="145">
        <f>' سداد القروض  '!K34</f>
        <v>0</v>
      </c>
      <c r="L58" s="145">
        <f>' سداد القروض  '!L34</f>
        <v>0</v>
      </c>
      <c r="M58" s="145">
        <f>' سداد القروض  '!M34</f>
        <v>0</v>
      </c>
      <c r="N58" s="145">
        <f>' سداد القروض  '!N34</f>
        <v>0</v>
      </c>
      <c r="O58" s="146">
        <f t="shared" si="14"/>
        <v>0</v>
      </c>
    </row>
    <row r="59" spans="1:15" ht="14.25" customHeight="1">
      <c r="B59" s="159" t="s">
        <v>158</v>
      </c>
      <c r="C59" s="145">
        <f>+المبيعات!E44*'معلومات اضافية'!$C$9</f>
        <v>0</v>
      </c>
      <c r="D59" s="145">
        <f>+المبيعات!F44*'معلومات اضافية'!$C$9</f>
        <v>0</v>
      </c>
      <c r="E59" s="145">
        <f>+المبيعات!G44*'معلومات اضافية'!$C$9</f>
        <v>0</v>
      </c>
      <c r="F59" s="145">
        <f>+المبيعات!H44*'معلومات اضافية'!$C$9</f>
        <v>0</v>
      </c>
      <c r="G59" s="145">
        <f>+المبيعات!I44*'معلومات اضافية'!$C$9</f>
        <v>0</v>
      </c>
      <c r="H59" s="145">
        <f>+المبيعات!J44*'معلومات اضافية'!$C$9</f>
        <v>0</v>
      </c>
      <c r="I59" s="145">
        <f>+المبيعات!K44*'معلومات اضافية'!$C$9</f>
        <v>0</v>
      </c>
      <c r="J59" s="145">
        <f>+المبيعات!L44*'معلومات اضافية'!$C$9</f>
        <v>0</v>
      </c>
      <c r="K59" s="145">
        <f>+المبيعات!M44*'معلومات اضافية'!$C$9</f>
        <v>0</v>
      </c>
      <c r="L59" s="145">
        <f>+المبيعات!N44*'معلومات اضافية'!$C$9</f>
        <v>0</v>
      </c>
      <c r="M59" s="145">
        <f>+المبيعات!O44*'معلومات اضافية'!$C$9</f>
        <v>0</v>
      </c>
      <c r="N59" s="145">
        <f>+المبيعات!P44*'معلومات اضافية'!$C$9</f>
        <v>0</v>
      </c>
      <c r="O59" s="146">
        <v>0</v>
      </c>
    </row>
    <row r="60" spans="1:15" ht="14.25" customHeight="1">
      <c r="B60" s="162" t="s">
        <v>159</v>
      </c>
      <c r="C60" s="163">
        <f t="shared" ref="C60:N60" si="15">(C39*0.00688)</f>
        <v>0</v>
      </c>
      <c r="D60" s="163">
        <f t="shared" si="15"/>
        <v>0</v>
      </c>
      <c r="E60" s="163">
        <f t="shared" si="15"/>
        <v>0</v>
      </c>
      <c r="F60" s="163">
        <f t="shared" si="15"/>
        <v>0</v>
      </c>
      <c r="G60" s="163">
        <f t="shared" si="15"/>
        <v>0</v>
      </c>
      <c r="H60" s="163">
        <f t="shared" si="15"/>
        <v>0</v>
      </c>
      <c r="I60" s="163">
        <f t="shared" si="15"/>
        <v>0</v>
      </c>
      <c r="J60" s="163">
        <f t="shared" si="15"/>
        <v>0</v>
      </c>
      <c r="K60" s="163">
        <f t="shared" si="15"/>
        <v>0</v>
      </c>
      <c r="L60" s="163">
        <f t="shared" si="15"/>
        <v>0</v>
      </c>
      <c r="M60" s="163">
        <f t="shared" si="15"/>
        <v>0</v>
      </c>
      <c r="N60" s="163">
        <f t="shared" si="15"/>
        <v>0</v>
      </c>
      <c r="O60" s="146">
        <f t="shared" ref="O60:O61" si="16">SUM(C60:N60)</f>
        <v>0</v>
      </c>
    </row>
    <row r="61" spans="1:15" ht="14.25" customHeight="1">
      <c r="A61" s="164"/>
      <c r="B61" s="154" t="s">
        <v>160</v>
      </c>
      <c r="C61" s="148">
        <f t="shared" ref="C61:N61" si="17">SUM(C56:C60)</f>
        <v>0</v>
      </c>
      <c r="D61" s="148">
        <f t="shared" si="17"/>
        <v>0</v>
      </c>
      <c r="E61" s="148">
        <f t="shared" si="17"/>
        <v>0</v>
      </c>
      <c r="F61" s="148">
        <f t="shared" si="17"/>
        <v>0</v>
      </c>
      <c r="G61" s="148">
        <f t="shared" si="17"/>
        <v>0</v>
      </c>
      <c r="H61" s="148">
        <f t="shared" si="17"/>
        <v>0</v>
      </c>
      <c r="I61" s="148">
        <f t="shared" si="17"/>
        <v>0</v>
      </c>
      <c r="J61" s="148">
        <f t="shared" si="17"/>
        <v>0</v>
      </c>
      <c r="K61" s="148">
        <f t="shared" si="17"/>
        <v>0</v>
      </c>
      <c r="L61" s="148">
        <f t="shared" si="17"/>
        <v>0</v>
      </c>
      <c r="M61" s="148">
        <f t="shared" si="17"/>
        <v>0</v>
      </c>
      <c r="N61" s="148">
        <f t="shared" si="17"/>
        <v>0</v>
      </c>
      <c r="O61" s="146">
        <f t="shared" si="16"/>
        <v>0</v>
      </c>
    </row>
    <row r="62" spans="1:15" ht="14.25" customHeight="1">
      <c r="A62" s="164"/>
      <c r="B62" s="260" t="s">
        <v>143</v>
      </c>
      <c r="C62" s="222"/>
      <c r="D62" s="222"/>
      <c r="E62" s="222"/>
      <c r="F62" s="222"/>
      <c r="G62" s="222"/>
      <c r="H62" s="222"/>
      <c r="I62" s="222"/>
      <c r="J62" s="222"/>
      <c r="K62" s="222"/>
      <c r="L62" s="222"/>
      <c r="M62" s="222"/>
      <c r="N62" s="222"/>
      <c r="O62" s="223"/>
    </row>
    <row r="63" spans="1:15" ht="14.25" customHeight="1">
      <c r="B63" s="154" t="s">
        <v>161</v>
      </c>
      <c r="C63" s="148">
        <f t="shared" ref="C63:N63" si="18">(C42-C54-C61)</f>
        <v>0</v>
      </c>
      <c r="D63" s="148">
        <f t="shared" si="18"/>
        <v>0</v>
      </c>
      <c r="E63" s="148">
        <f t="shared" si="18"/>
        <v>0</v>
      </c>
      <c r="F63" s="148">
        <f t="shared" si="18"/>
        <v>0</v>
      </c>
      <c r="G63" s="148">
        <f t="shared" si="18"/>
        <v>0</v>
      </c>
      <c r="H63" s="148">
        <f t="shared" si="18"/>
        <v>0</v>
      </c>
      <c r="I63" s="148">
        <f t="shared" si="18"/>
        <v>0</v>
      </c>
      <c r="J63" s="148">
        <f t="shared" si="18"/>
        <v>0</v>
      </c>
      <c r="K63" s="148">
        <f t="shared" si="18"/>
        <v>0</v>
      </c>
      <c r="L63" s="148">
        <f t="shared" si="18"/>
        <v>0</v>
      </c>
      <c r="M63" s="148">
        <f t="shared" si="18"/>
        <v>0</v>
      </c>
      <c r="N63" s="148">
        <f t="shared" si="18"/>
        <v>0</v>
      </c>
      <c r="O63" s="148">
        <f>SUM(C63:N63)</f>
        <v>0</v>
      </c>
    </row>
    <row r="64" spans="1:15" ht="14.25" customHeight="1">
      <c r="B64" s="128" t="s">
        <v>151</v>
      </c>
      <c r="C64" s="165" t="e">
        <f t="shared" ref="C64:O64" si="19">(C63/C39)</f>
        <v>#DIV/0!</v>
      </c>
      <c r="D64" s="165" t="e">
        <f t="shared" si="19"/>
        <v>#DIV/0!</v>
      </c>
      <c r="E64" s="165" t="e">
        <f t="shared" si="19"/>
        <v>#DIV/0!</v>
      </c>
      <c r="F64" s="165" t="e">
        <f t="shared" si="19"/>
        <v>#DIV/0!</v>
      </c>
      <c r="G64" s="165" t="e">
        <f t="shared" si="19"/>
        <v>#DIV/0!</v>
      </c>
      <c r="H64" s="165" t="e">
        <f t="shared" si="19"/>
        <v>#DIV/0!</v>
      </c>
      <c r="I64" s="165" t="e">
        <f t="shared" si="19"/>
        <v>#DIV/0!</v>
      </c>
      <c r="J64" s="165" t="e">
        <f t="shared" si="19"/>
        <v>#DIV/0!</v>
      </c>
      <c r="K64" s="165" t="e">
        <f t="shared" si="19"/>
        <v>#DIV/0!</v>
      </c>
      <c r="L64" s="165" t="e">
        <f t="shared" si="19"/>
        <v>#DIV/0!</v>
      </c>
      <c r="M64" s="165" t="e">
        <f t="shared" si="19"/>
        <v>#DIV/0!</v>
      </c>
      <c r="N64" s="165" t="e">
        <f t="shared" si="19"/>
        <v>#DIV/0!</v>
      </c>
      <c r="O64" s="155" t="e">
        <f t="shared" si="19"/>
        <v>#DIV/0!</v>
      </c>
    </row>
    <row r="65" spans="1:15" ht="14.25" customHeight="1">
      <c r="G65" s="253" t="s">
        <v>162</v>
      </c>
      <c r="H65" s="210"/>
      <c r="I65" s="210"/>
      <c r="J65" s="210"/>
    </row>
    <row r="66" spans="1:15" ht="14.25" customHeight="1">
      <c r="G66" s="210"/>
      <c r="H66" s="210"/>
      <c r="I66" s="210"/>
      <c r="J66" s="210"/>
    </row>
    <row r="67" spans="1:15" ht="14.25" customHeight="1">
      <c r="G67" s="254"/>
      <c r="H67" s="254"/>
      <c r="I67" s="254"/>
      <c r="J67" s="254"/>
    </row>
    <row r="68" spans="1:15" ht="14.25" customHeight="1">
      <c r="B68" s="141"/>
      <c r="C68" s="142" t="s">
        <v>52</v>
      </c>
      <c r="D68" s="142" t="s">
        <v>53</v>
      </c>
      <c r="E68" s="142" t="s">
        <v>54</v>
      </c>
      <c r="F68" s="142" t="s">
        <v>55</v>
      </c>
      <c r="G68" s="142" t="s">
        <v>56</v>
      </c>
      <c r="H68" s="142" t="s">
        <v>57</v>
      </c>
      <c r="I68" s="142" t="s">
        <v>58</v>
      </c>
      <c r="J68" s="142" t="s">
        <v>59</v>
      </c>
      <c r="K68" s="142" t="s">
        <v>60</v>
      </c>
      <c r="L68" s="142" t="s">
        <v>61</v>
      </c>
      <c r="M68" s="142" t="s">
        <v>62</v>
      </c>
      <c r="N68" s="142" t="s">
        <v>63</v>
      </c>
      <c r="O68" s="142" t="s">
        <v>153</v>
      </c>
    </row>
    <row r="69" spans="1:15" ht="14.25" customHeight="1">
      <c r="A69" s="143" t="s">
        <v>154</v>
      </c>
      <c r="B69" s="261" t="s">
        <v>45</v>
      </c>
      <c r="C69" s="262"/>
      <c r="D69" s="262"/>
      <c r="E69" s="262"/>
      <c r="F69" s="262"/>
      <c r="G69" s="262"/>
      <c r="H69" s="262"/>
      <c r="I69" s="262"/>
      <c r="J69" s="262"/>
      <c r="K69" s="262"/>
      <c r="L69" s="262"/>
      <c r="M69" s="262"/>
      <c r="N69" s="262"/>
      <c r="O69" s="263"/>
    </row>
    <row r="70" spans="1:15" ht="14.25" customHeight="1">
      <c r="B70" s="144" t="str">
        <f>المبيعات!B64</f>
        <v>منتج 1</v>
      </c>
      <c r="C70" s="145">
        <f>المبيعات!E64</f>
        <v>0</v>
      </c>
      <c r="D70" s="145">
        <f>المبيعات!F64</f>
        <v>0</v>
      </c>
      <c r="E70" s="145">
        <f>المبيعات!G64</f>
        <v>0</v>
      </c>
      <c r="F70" s="145">
        <f>المبيعات!H64</f>
        <v>0</v>
      </c>
      <c r="G70" s="145">
        <f>المبيعات!I64</f>
        <v>0</v>
      </c>
      <c r="H70" s="145">
        <f>المبيعات!J64</f>
        <v>0</v>
      </c>
      <c r="I70" s="145">
        <f>المبيعات!K64</f>
        <v>0</v>
      </c>
      <c r="J70" s="145">
        <f>المبيعات!L64</f>
        <v>0</v>
      </c>
      <c r="K70" s="145">
        <f>المبيعات!M64</f>
        <v>0</v>
      </c>
      <c r="L70" s="145">
        <f>المبيعات!N64</f>
        <v>0</v>
      </c>
      <c r="M70" s="145">
        <f>المبيعات!O64</f>
        <v>0</v>
      </c>
      <c r="N70" s="145">
        <f>المبيعات!P64</f>
        <v>0</v>
      </c>
      <c r="O70" s="146">
        <f t="shared" ref="O70:O80" si="20">SUM(C70:N70)</f>
        <v>0</v>
      </c>
    </row>
    <row r="71" spans="1:15" ht="14.25" customHeight="1">
      <c r="B71" s="144" t="str">
        <f>المبيعات!B65</f>
        <v>منتج 2</v>
      </c>
      <c r="C71" s="145">
        <f>المبيعات!E65</f>
        <v>0</v>
      </c>
      <c r="D71" s="145">
        <f>المبيعات!F65</f>
        <v>0</v>
      </c>
      <c r="E71" s="145">
        <f>المبيعات!G65</f>
        <v>0</v>
      </c>
      <c r="F71" s="145">
        <f>المبيعات!H65</f>
        <v>0</v>
      </c>
      <c r="G71" s="145">
        <f>المبيعات!I65</f>
        <v>0</v>
      </c>
      <c r="H71" s="145">
        <f>المبيعات!J65</f>
        <v>0</v>
      </c>
      <c r="I71" s="145">
        <f>المبيعات!K65</f>
        <v>0</v>
      </c>
      <c r="J71" s="145">
        <f>المبيعات!L65</f>
        <v>0</v>
      </c>
      <c r="K71" s="145">
        <f>المبيعات!M65</f>
        <v>0</v>
      </c>
      <c r="L71" s="145">
        <f>المبيعات!N65</f>
        <v>0</v>
      </c>
      <c r="M71" s="145">
        <f>المبيعات!O65</f>
        <v>0</v>
      </c>
      <c r="N71" s="145">
        <f>المبيعات!P65</f>
        <v>0</v>
      </c>
      <c r="O71" s="146">
        <f t="shared" si="20"/>
        <v>0</v>
      </c>
    </row>
    <row r="72" spans="1:15" ht="14.25" customHeight="1">
      <c r="B72" s="144" t="str">
        <f>المبيعات!B66</f>
        <v>منتج 3</v>
      </c>
      <c r="C72" s="145">
        <f>المبيعات!E66</f>
        <v>0</v>
      </c>
      <c r="D72" s="145">
        <f>المبيعات!F66</f>
        <v>0</v>
      </c>
      <c r="E72" s="145">
        <f>المبيعات!G66</f>
        <v>0</v>
      </c>
      <c r="F72" s="145">
        <f>المبيعات!H66</f>
        <v>0</v>
      </c>
      <c r="G72" s="145">
        <f>المبيعات!I66</f>
        <v>0</v>
      </c>
      <c r="H72" s="145">
        <f>المبيعات!J66</f>
        <v>0</v>
      </c>
      <c r="I72" s="145">
        <f>المبيعات!K66</f>
        <v>0</v>
      </c>
      <c r="J72" s="145">
        <f>المبيعات!L66</f>
        <v>0</v>
      </c>
      <c r="K72" s="145">
        <f>المبيعات!M66</f>
        <v>0</v>
      </c>
      <c r="L72" s="145">
        <f>المبيعات!N66</f>
        <v>0</v>
      </c>
      <c r="M72" s="145">
        <f>المبيعات!O66</f>
        <v>0</v>
      </c>
      <c r="N72" s="145">
        <f>المبيعات!P66</f>
        <v>0</v>
      </c>
      <c r="O72" s="146">
        <f t="shared" si="20"/>
        <v>0</v>
      </c>
    </row>
    <row r="73" spans="1:15" ht="14.25" customHeight="1">
      <c r="B73" s="144" t="str">
        <f>المبيعات!B67</f>
        <v>منتج 4</v>
      </c>
      <c r="C73" s="145">
        <f>المبيعات!E67</f>
        <v>0</v>
      </c>
      <c r="D73" s="145">
        <f>المبيعات!F67</f>
        <v>0</v>
      </c>
      <c r="E73" s="145">
        <f>المبيعات!G67</f>
        <v>0</v>
      </c>
      <c r="F73" s="145">
        <f>المبيعات!H67</f>
        <v>0</v>
      </c>
      <c r="G73" s="145">
        <f>المبيعات!I67</f>
        <v>0</v>
      </c>
      <c r="H73" s="145">
        <f>المبيعات!J67</f>
        <v>0</v>
      </c>
      <c r="I73" s="145">
        <f>المبيعات!K67</f>
        <v>0</v>
      </c>
      <c r="J73" s="145">
        <f>المبيعات!L67</f>
        <v>0</v>
      </c>
      <c r="K73" s="145">
        <f>المبيعات!M67</f>
        <v>0</v>
      </c>
      <c r="L73" s="145">
        <f>المبيعات!N67</f>
        <v>0</v>
      </c>
      <c r="M73" s="145">
        <f>المبيعات!O67</f>
        <v>0</v>
      </c>
      <c r="N73" s="145">
        <f>المبيعات!P67</f>
        <v>0</v>
      </c>
      <c r="O73" s="146">
        <f t="shared" si="20"/>
        <v>0</v>
      </c>
    </row>
    <row r="74" spans="1:15" ht="14.25" customHeight="1">
      <c r="B74" s="144" t="str">
        <f>المبيعات!B68</f>
        <v>منتج 5</v>
      </c>
      <c r="C74" s="145">
        <f>المبيعات!E68</f>
        <v>0</v>
      </c>
      <c r="D74" s="145">
        <f>المبيعات!F68</f>
        <v>0</v>
      </c>
      <c r="E74" s="145">
        <f>المبيعات!G68</f>
        <v>0</v>
      </c>
      <c r="F74" s="145">
        <f>المبيعات!H68</f>
        <v>0</v>
      </c>
      <c r="G74" s="145">
        <f>المبيعات!I68</f>
        <v>0</v>
      </c>
      <c r="H74" s="145">
        <f>المبيعات!J68</f>
        <v>0</v>
      </c>
      <c r="I74" s="145">
        <f>المبيعات!K68</f>
        <v>0</v>
      </c>
      <c r="J74" s="145">
        <f>المبيعات!L68</f>
        <v>0</v>
      </c>
      <c r="K74" s="145">
        <f>المبيعات!M68</f>
        <v>0</v>
      </c>
      <c r="L74" s="145">
        <f>المبيعات!N68</f>
        <v>0</v>
      </c>
      <c r="M74" s="145">
        <f>المبيعات!O68</f>
        <v>0</v>
      </c>
      <c r="N74" s="145">
        <f>المبيعات!P68</f>
        <v>0</v>
      </c>
      <c r="O74" s="146">
        <f t="shared" si="20"/>
        <v>0</v>
      </c>
    </row>
    <row r="75" spans="1:15" ht="14.25" customHeight="1">
      <c r="B75" s="144" t="str">
        <f>المبيعات!B69</f>
        <v>منتج 6</v>
      </c>
      <c r="C75" s="145">
        <f>المبيعات!E69</f>
        <v>0</v>
      </c>
      <c r="D75" s="145">
        <f>المبيعات!F69</f>
        <v>0</v>
      </c>
      <c r="E75" s="145">
        <f>المبيعات!G69</f>
        <v>0</v>
      </c>
      <c r="F75" s="145">
        <f>المبيعات!H69</f>
        <v>0</v>
      </c>
      <c r="G75" s="145">
        <f>المبيعات!I69</f>
        <v>0</v>
      </c>
      <c r="H75" s="145">
        <f>المبيعات!J69</f>
        <v>0</v>
      </c>
      <c r="I75" s="145">
        <f>المبيعات!K69</f>
        <v>0</v>
      </c>
      <c r="J75" s="145">
        <f>المبيعات!L69</f>
        <v>0</v>
      </c>
      <c r="K75" s="145">
        <f>المبيعات!M69</f>
        <v>0</v>
      </c>
      <c r="L75" s="145">
        <f>المبيعات!N69</f>
        <v>0</v>
      </c>
      <c r="M75" s="145">
        <f>المبيعات!O69</f>
        <v>0</v>
      </c>
      <c r="N75" s="145">
        <f>المبيعات!P69</f>
        <v>0</v>
      </c>
      <c r="O75" s="146">
        <f t="shared" si="20"/>
        <v>0</v>
      </c>
    </row>
    <row r="76" spans="1:15" ht="14.25" customHeight="1">
      <c r="B76" s="144" t="str">
        <f>المبيعات!B70</f>
        <v>منتج 7</v>
      </c>
      <c r="C76" s="145">
        <f>المبيعات!E70</f>
        <v>0</v>
      </c>
      <c r="D76" s="145">
        <f>المبيعات!F70</f>
        <v>0</v>
      </c>
      <c r="E76" s="145">
        <f>المبيعات!G70</f>
        <v>0</v>
      </c>
      <c r="F76" s="145">
        <f>المبيعات!H70</f>
        <v>0</v>
      </c>
      <c r="G76" s="145">
        <f>المبيعات!I70</f>
        <v>0</v>
      </c>
      <c r="H76" s="145">
        <f>المبيعات!J70</f>
        <v>0</v>
      </c>
      <c r="I76" s="145">
        <f>المبيعات!K70</f>
        <v>0</v>
      </c>
      <c r="J76" s="145">
        <f>المبيعات!L70</f>
        <v>0</v>
      </c>
      <c r="K76" s="145">
        <f>المبيعات!M70</f>
        <v>0</v>
      </c>
      <c r="L76" s="145">
        <f>المبيعات!N70</f>
        <v>0</v>
      </c>
      <c r="M76" s="145">
        <f>المبيعات!O70</f>
        <v>0</v>
      </c>
      <c r="N76" s="145">
        <f>المبيعات!P70</f>
        <v>0</v>
      </c>
      <c r="O76" s="146">
        <f t="shared" si="20"/>
        <v>0</v>
      </c>
    </row>
    <row r="77" spans="1:15" ht="14.25" customHeight="1">
      <c r="B77" s="144" t="str">
        <f>المبيعات!B71</f>
        <v>منتج 8</v>
      </c>
      <c r="C77" s="145">
        <f>المبيعات!E71</f>
        <v>0</v>
      </c>
      <c r="D77" s="145">
        <f>المبيعات!F71</f>
        <v>0</v>
      </c>
      <c r="E77" s="145">
        <f>المبيعات!G71</f>
        <v>0</v>
      </c>
      <c r="F77" s="145">
        <f>المبيعات!H71</f>
        <v>0</v>
      </c>
      <c r="G77" s="145">
        <f>المبيعات!I71</f>
        <v>0</v>
      </c>
      <c r="H77" s="145">
        <f>المبيعات!J71</f>
        <v>0</v>
      </c>
      <c r="I77" s="145">
        <f>المبيعات!K71</f>
        <v>0</v>
      </c>
      <c r="J77" s="145">
        <f>المبيعات!L71</f>
        <v>0</v>
      </c>
      <c r="K77" s="145">
        <f>المبيعات!M71</f>
        <v>0</v>
      </c>
      <c r="L77" s="145">
        <f>المبيعات!N71</f>
        <v>0</v>
      </c>
      <c r="M77" s="145">
        <f>المبيعات!O71</f>
        <v>0</v>
      </c>
      <c r="N77" s="145">
        <f>المبيعات!P71</f>
        <v>0</v>
      </c>
      <c r="O77" s="146">
        <f t="shared" si="20"/>
        <v>0</v>
      </c>
    </row>
    <row r="78" spans="1:15" ht="14.25" customHeight="1">
      <c r="B78" s="144" t="str">
        <f>المبيعات!B72</f>
        <v>منتج 9</v>
      </c>
      <c r="C78" s="145">
        <f>المبيعات!E72</f>
        <v>0</v>
      </c>
      <c r="D78" s="145">
        <f>المبيعات!F72</f>
        <v>0</v>
      </c>
      <c r="E78" s="145">
        <f>المبيعات!G72</f>
        <v>0</v>
      </c>
      <c r="F78" s="145">
        <f>المبيعات!H72</f>
        <v>0</v>
      </c>
      <c r="G78" s="145">
        <f>المبيعات!I72</f>
        <v>0</v>
      </c>
      <c r="H78" s="145">
        <f>المبيعات!J72</f>
        <v>0</v>
      </c>
      <c r="I78" s="145">
        <f>المبيعات!K72</f>
        <v>0</v>
      </c>
      <c r="J78" s="145">
        <f>المبيعات!L72</f>
        <v>0</v>
      </c>
      <c r="K78" s="145">
        <f>المبيعات!M72</f>
        <v>0</v>
      </c>
      <c r="L78" s="145">
        <f>المبيعات!N72</f>
        <v>0</v>
      </c>
      <c r="M78" s="145">
        <f>المبيعات!O72</f>
        <v>0</v>
      </c>
      <c r="N78" s="145">
        <f>المبيعات!P72</f>
        <v>0</v>
      </c>
      <c r="O78" s="146">
        <f t="shared" si="20"/>
        <v>0</v>
      </c>
    </row>
    <row r="79" spans="1:15" ht="14.25" customHeight="1">
      <c r="B79" s="144" t="str">
        <f>المبيعات!B73</f>
        <v>منتج 10</v>
      </c>
      <c r="C79" s="145">
        <f>المبيعات!E73</f>
        <v>0</v>
      </c>
      <c r="D79" s="145">
        <f>المبيعات!F73</f>
        <v>0</v>
      </c>
      <c r="E79" s="145">
        <f>المبيعات!G73</f>
        <v>0</v>
      </c>
      <c r="F79" s="145">
        <f>المبيعات!H73</f>
        <v>0</v>
      </c>
      <c r="G79" s="145">
        <f>المبيعات!I73</f>
        <v>0</v>
      </c>
      <c r="H79" s="145">
        <f>المبيعات!J73</f>
        <v>0</v>
      </c>
      <c r="I79" s="145">
        <f>المبيعات!K73</f>
        <v>0</v>
      </c>
      <c r="J79" s="145">
        <f>المبيعات!L73</f>
        <v>0</v>
      </c>
      <c r="K79" s="145">
        <f>المبيعات!M73</f>
        <v>0</v>
      </c>
      <c r="L79" s="145">
        <f>المبيعات!N73</f>
        <v>0</v>
      </c>
      <c r="M79" s="145">
        <f>المبيعات!O73</f>
        <v>0</v>
      </c>
      <c r="N79" s="145">
        <f>المبيعات!P73</f>
        <v>0</v>
      </c>
      <c r="O79" s="146">
        <f t="shared" si="20"/>
        <v>0</v>
      </c>
    </row>
    <row r="80" spans="1:15" ht="14.25" customHeight="1">
      <c r="A80" s="131"/>
      <c r="B80" s="147" t="s">
        <v>79</v>
      </c>
      <c r="C80" s="150">
        <f t="shared" ref="C80:N80" si="21">SUM(C70:C79)</f>
        <v>0</v>
      </c>
      <c r="D80" s="150">
        <f t="shared" si="21"/>
        <v>0</v>
      </c>
      <c r="E80" s="150">
        <f t="shared" si="21"/>
        <v>0</v>
      </c>
      <c r="F80" s="150">
        <f t="shared" si="21"/>
        <v>0</v>
      </c>
      <c r="G80" s="150">
        <f t="shared" si="21"/>
        <v>0</v>
      </c>
      <c r="H80" s="150">
        <f t="shared" si="21"/>
        <v>0</v>
      </c>
      <c r="I80" s="150">
        <f t="shared" si="21"/>
        <v>0</v>
      </c>
      <c r="J80" s="150">
        <f t="shared" si="21"/>
        <v>0</v>
      </c>
      <c r="K80" s="150">
        <f t="shared" si="21"/>
        <v>0</v>
      </c>
      <c r="L80" s="150">
        <f t="shared" si="21"/>
        <v>0</v>
      </c>
      <c r="M80" s="150">
        <f t="shared" si="21"/>
        <v>0</v>
      </c>
      <c r="N80" s="150">
        <f t="shared" si="21"/>
        <v>0</v>
      </c>
      <c r="O80" s="151">
        <f t="shared" si="20"/>
        <v>0</v>
      </c>
    </row>
    <row r="81" spans="1:15" ht="14.25" hidden="1" customHeight="1">
      <c r="A81" s="131"/>
      <c r="B81" s="149" t="s">
        <v>155</v>
      </c>
      <c r="C81" s="150">
        <f>C80*'معلومات اضافية'!R10</f>
        <v>0</v>
      </c>
      <c r="D81" s="150">
        <f>D80*'معلومات اضافية'!R10</f>
        <v>0</v>
      </c>
      <c r="E81" s="150">
        <f>E80*'معلومات اضافية'!R10</f>
        <v>0</v>
      </c>
      <c r="F81" s="150">
        <f>F80*'معلومات اضافية'!R10</f>
        <v>0</v>
      </c>
      <c r="G81" s="150">
        <f>G80*'معلومات اضافية'!R10</f>
        <v>0</v>
      </c>
      <c r="H81" s="150">
        <f>H80*'معلومات اضافية'!R10</f>
        <v>0</v>
      </c>
      <c r="I81" s="150">
        <f>I80*'معلومات اضافية'!R10</f>
        <v>0</v>
      </c>
      <c r="J81" s="150">
        <f>J80*'معلومات اضافية'!R10</f>
        <v>0</v>
      </c>
      <c r="K81" s="150">
        <f>K80*'معلومات اضافية'!R10</f>
        <v>0</v>
      </c>
      <c r="L81" s="150">
        <f>L80*'معلومات اضافية'!R10</f>
        <v>0</v>
      </c>
      <c r="M81" s="150">
        <f>M80*'معلومات اضافية'!R10</f>
        <v>0</v>
      </c>
      <c r="N81" s="150">
        <f>N80*'معلومات اضافية'!R10</f>
        <v>0</v>
      </c>
      <c r="O81" s="151"/>
    </row>
    <row r="82" spans="1:15" ht="14.25" customHeight="1">
      <c r="B82" s="147" t="s">
        <v>46</v>
      </c>
      <c r="C82" s="148">
        <f>المبيعات!E75</f>
        <v>0</v>
      </c>
      <c r="D82" s="148">
        <f>المبيعات!F75</f>
        <v>0</v>
      </c>
      <c r="E82" s="148">
        <f>المبيعات!G75</f>
        <v>0</v>
      </c>
      <c r="F82" s="148">
        <f>المبيعات!H75</f>
        <v>0</v>
      </c>
      <c r="G82" s="148">
        <f>المبيعات!I75</f>
        <v>0</v>
      </c>
      <c r="H82" s="148">
        <f>المبيعات!J75</f>
        <v>0</v>
      </c>
      <c r="I82" s="148">
        <f>المبيعات!K75</f>
        <v>0</v>
      </c>
      <c r="J82" s="148">
        <f>المبيعات!L75</f>
        <v>0</v>
      </c>
      <c r="K82" s="148">
        <f>المبيعات!M75</f>
        <v>0</v>
      </c>
      <c r="L82" s="148">
        <f>المبيعات!N75</f>
        <v>0</v>
      </c>
      <c r="M82" s="148">
        <f>المبيعات!O75</f>
        <v>0</v>
      </c>
      <c r="N82" s="148">
        <f>المبيعات!P75</f>
        <v>0</v>
      </c>
      <c r="O82" s="146">
        <f t="shared" ref="O82:O83" si="22">SUM(C82:N82)</f>
        <v>0</v>
      </c>
    </row>
    <row r="83" spans="1:15" ht="14.25" customHeight="1">
      <c r="B83" s="152" t="s">
        <v>73</v>
      </c>
      <c r="C83" s="153">
        <f t="shared" ref="C83:N83" si="23">(C80-C82)</f>
        <v>0</v>
      </c>
      <c r="D83" s="153">
        <f t="shared" si="23"/>
        <v>0</v>
      </c>
      <c r="E83" s="153">
        <f t="shared" si="23"/>
        <v>0</v>
      </c>
      <c r="F83" s="153">
        <f t="shared" si="23"/>
        <v>0</v>
      </c>
      <c r="G83" s="153">
        <f t="shared" si="23"/>
        <v>0</v>
      </c>
      <c r="H83" s="153">
        <f t="shared" si="23"/>
        <v>0</v>
      </c>
      <c r="I83" s="153">
        <f t="shared" si="23"/>
        <v>0</v>
      </c>
      <c r="J83" s="153">
        <f t="shared" si="23"/>
        <v>0</v>
      </c>
      <c r="K83" s="153">
        <f t="shared" si="23"/>
        <v>0</v>
      </c>
      <c r="L83" s="153">
        <f t="shared" si="23"/>
        <v>0</v>
      </c>
      <c r="M83" s="153">
        <f t="shared" si="23"/>
        <v>0</v>
      </c>
      <c r="N83" s="153">
        <f t="shared" si="23"/>
        <v>0</v>
      </c>
      <c r="O83" s="146">
        <f t="shared" si="22"/>
        <v>0</v>
      </c>
    </row>
    <row r="84" spans="1:15" ht="14.25" customHeight="1">
      <c r="B84" s="154" t="s">
        <v>163</v>
      </c>
      <c r="C84" s="155" t="e">
        <f t="shared" ref="C84:O84" si="24">(C83/C80)</f>
        <v>#DIV/0!</v>
      </c>
      <c r="D84" s="155" t="e">
        <f t="shared" si="24"/>
        <v>#DIV/0!</v>
      </c>
      <c r="E84" s="155" t="e">
        <f t="shared" si="24"/>
        <v>#DIV/0!</v>
      </c>
      <c r="F84" s="155" t="e">
        <f t="shared" si="24"/>
        <v>#DIV/0!</v>
      </c>
      <c r="G84" s="155" t="e">
        <f t="shared" si="24"/>
        <v>#DIV/0!</v>
      </c>
      <c r="H84" s="155" t="e">
        <f t="shared" si="24"/>
        <v>#DIV/0!</v>
      </c>
      <c r="I84" s="155" t="e">
        <f t="shared" si="24"/>
        <v>#DIV/0!</v>
      </c>
      <c r="J84" s="155" t="e">
        <f t="shared" si="24"/>
        <v>#DIV/0!</v>
      </c>
      <c r="K84" s="155" t="e">
        <f t="shared" si="24"/>
        <v>#DIV/0!</v>
      </c>
      <c r="L84" s="155" t="e">
        <f t="shared" si="24"/>
        <v>#DIV/0!</v>
      </c>
      <c r="M84" s="155" t="e">
        <f t="shared" si="24"/>
        <v>#DIV/0!</v>
      </c>
      <c r="N84" s="155" t="e">
        <f t="shared" si="24"/>
        <v>#DIV/0!</v>
      </c>
      <c r="O84" s="156" t="e">
        <f t="shared" si="24"/>
        <v>#DIV/0!</v>
      </c>
    </row>
    <row r="85" spans="1:15" ht="14.25" customHeight="1">
      <c r="A85" s="143" t="s">
        <v>154</v>
      </c>
      <c r="B85" s="260" t="s">
        <v>146</v>
      </c>
      <c r="C85" s="222"/>
      <c r="D85" s="222"/>
      <c r="E85" s="222"/>
      <c r="F85" s="222"/>
      <c r="G85" s="222"/>
      <c r="H85" s="222"/>
      <c r="I85" s="222"/>
      <c r="J85" s="222"/>
      <c r="K85" s="222"/>
      <c r="L85" s="222"/>
      <c r="M85" s="222"/>
      <c r="N85" s="222"/>
      <c r="O85" s="223"/>
    </row>
    <row r="86" spans="1:15" ht="14.25" customHeight="1">
      <c r="B86" s="166" t="s">
        <v>95</v>
      </c>
      <c r="C86" s="167">
        <f>الرواتب!E61</f>
        <v>0</v>
      </c>
      <c r="D86" s="167">
        <f>الرواتب!F61</f>
        <v>0</v>
      </c>
      <c r="E86" s="167">
        <f>الرواتب!G61</f>
        <v>0</v>
      </c>
      <c r="F86" s="167">
        <f>الرواتب!H61</f>
        <v>0</v>
      </c>
      <c r="G86" s="167">
        <f>الرواتب!I61</f>
        <v>0</v>
      </c>
      <c r="H86" s="167">
        <f>الرواتب!J61</f>
        <v>0</v>
      </c>
      <c r="I86" s="167">
        <f>الرواتب!K61</f>
        <v>0</v>
      </c>
      <c r="J86" s="167">
        <f>الرواتب!L61</f>
        <v>0</v>
      </c>
      <c r="K86" s="167">
        <f>الرواتب!M61</f>
        <v>0</v>
      </c>
      <c r="L86" s="167">
        <f>الرواتب!N61</f>
        <v>0</v>
      </c>
      <c r="M86" s="167">
        <f>الرواتب!O61</f>
        <v>0</v>
      </c>
      <c r="N86" s="167">
        <f>الرواتب!P61</f>
        <v>0</v>
      </c>
      <c r="O86" s="146">
        <f t="shared" ref="O86:O94" si="25">SUM(C86:N86)</f>
        <v>0</v>
      </c>
    </row>
    <row r="87" spans="1:15" ht="14.25" customHeight="1">
      <c r="B87" s="161">
        <f>المصروفات!B32</f>
        <v>0</v>
      </c>
      <c r="C87" s="163">
        <f>المصروفات!C32</f>
        <v>0</v>
      </c>
      <c r="D87" s="163">
        <f>المصروفات!D32</f>
        <v>0</v>
      </c>
      <c r="E87" s="163">
        <f>المصروفات!E32</f>
        <v>0</v>
      </c>
      <c r="F87" s="163">
        <f>المصروفات!F32</f>
        <v>0</v>
      </c>
      <c r="G87" s="163">
        <f>المصروفات!G32</f>
        <v>0</v>
      </c>
      <c r="H87" s="163">
        <f>المصروفات!H32</f>
        <v>0</v>
      </c>
      <c r="I87" s="163">
        <f>المصروفات!I32</f>
        <v>0</v>
      </c>
      <c r="J87" s="163">
        <f>المصروفات!J32</f>
        <v>0</v>
      </c>
      <c r="K87" s="163">
        <f>المصروفات!K32</f>
        <v>0</v>
      </c>
      <c r="L87" s="163">
        <f>المصروفات!L32</f>
        <v>0</v>
      </c>
      <c r="M87" s="163">
        <f>المصروفات!M32</f>
        <v>0</v>
      </c>
      <c r="N87" s="163">
        <f>المصروفات!N32</f>
        <v>0</v>
      </c>
      <c r="O87" s="146">
        <f t="shared" si="25"/>
        <v>0</v>
      </c>
    </row>
    <row r="88" spans="1:15" ht="14.25" customHeight="1">
      <c r="B88" s="161">
        <f>المصروفات!B33</f>
        <v>0</v>
      </c>
      <c r="C88" s="163">
        <f>المصروفات!C33</f>
        <v>0</v>
      </c>
      <c r="D88" s="163">
        <f>المصروفات!D33</f>
        <v>0</v>
      </c>
      <c r="E88" s="163">
        <f>المصروفات!E33</f>
        <v>0</v>
      </c>
      <c r="F88" s="163">
        <f>المصروفات!F33</f>
        <v>0</v>
      </c>
      <c r="G88" s="163">
        <f>المصروفات!G33</f>
        <v>0</v>
      </c>
      <c r="H88" s="163">
        <f>المصروفات!H33</f>
        <v>0</v>
      </c>
      <c r="I88" s="163">
        <f>المصروفات!I33</f>
        <v>0</v>
      </c>
      <c r="J88" s="163">
        <f>المصروفات!J33</f>
        <v>0</v>
      </c>
      <c r="K88" s="163">
        <f>المصروفات!K33</f>
        <v>0</v>
      </c>
      <c r="L88" s="163">
        <f>المصروفات!L33</f>
        <v>0</v>
      </c>
      <c r="M88" s="163">
        <f>المصروفات!M33</f>
        <v>0</v>
      </c>
      <c r="N88" s="163">
        <f>المصروفات!N33</f>
        <v>0</v>
      </c>
      <c r="O88" s="146">
        <f t="shared" si="25"/>
        <v>0</v>
      </c>
    </row>
    <row r="89" spans="1:15" ht="14.25" customHeight="1">
      <c r="B89" s="161">
        <f>المصروفات!B34</f>
        <v>0</v>
      </c>
      <c r="C89" s="163">
        <f>المصروفات!C34</f>
        <v>0</v>
      </c>
      <c r="D89" s="163">
        <f>المصروفات!D34</f>
        <v>0</v>
      </c>
      <c r="E89" s="163">
        <f>المصروفات!E34</f>
        <v>0</v>
      </c>
      <c r="F89" s="163">
        <f>المصروفات!F34</f>
        <v>0</v>
      </c>
      <c r="G89" s="163">
        <f>المصروفات!G34</f>
        <v>0</v>
      </c>
      <c r="H89" s="163">
        <f>المصروفات!H34</f>
        <v>0</v>
      </c>
      <c r="I89" s="163">
        <f>المصروفات!I34</f>
        <v>0</v>
      </c>
      <c r="J89" s="163">
        <f>المصروفات!J34</f>
        <v>0</v>
      </c>
      <c r="K89" s="163">
        <f>المصروفات!K34</f>
        <v>0</v>
      </c>
      <c r="L89" s="163">
        <f>المصروفات!L34</f>
        <v>0</v>
      </c>
      <c r="M89" s="163">
        <f>المصروفات!M34</f>
        <v>0</v>
      </c>
      <c r="N89" s="163">
        <f>المصروفات!N34</f>
        <v>0</v>
      </c>
      <c r="O89" s="146">
        <f t="shared" si="25"/>
        <v>0</v>
      </c>
    </row>
    <row r="90" spans="1:15" ht="14.25" customHeight="1">
      <c r="B90" s="161">
        <f>المصروفات!B35</f>
        <v>0</v>
      </c>
      <c r="C90" s="163">
        <f>المصروفات!C35</f>
        <v>0</v>
      </c>
      <c r="D90" s="163">
        <f>المصروفات!D35</f>
        <v>0</v>
      </c>
      <c r="E90" s="163">
        <f>المصروفات!E35</f>
        <v>0</v>
      </c>
      <c r="F90" s="163">
        <f>المصروفات!F35</f>
        <v>0</v>
      </c>
      <c r="G90" s="163">
        <f>المصروفات!G35</f>
        <v>0</v>
      </c>
      <c r="H90" s="163">
        <f>المصروفات!H35</f>
        <v>0</v>
      </c>
      <c r="I90" s="163">
        <f>المصروفات!I35</f>
        <v>0</v>
      </c>
      <c r="J90" s="163">
        <f>المصروفات!J35</f>
        <v>0</v>
      </c>
      <c r="K90" s="163">
        <f>المصروفات!K35</f>
        <v>0</v>
      </c>
      <c r="L90" s="163">
        <f>المصروفات!L35</f>
        <v>0</v>
      </c>
      <c r="M90" s="163">
        <f>المصروفات!M35</f>
        <v>0</v>
      </c>
      <c r="N90" s="163">
        <f>المصروفات!N35</f>
        <v>0</v>
      </c>
      <c r="O90" s="146">
        <f t="shared" si="25"/>
        <v>0</v>
      </c>
    </row>
    <row r="91" spans="1:15" ht="14.25" customHeight="1">
      <c r="B91" s="161">
        <f>المصروفات!B36</f>
        <v>0</v>
      </c>
      <c r="C91" s="163">
        <f>المصروفات!C36</f>
        <v>0</v>
      </c>
      <c r="D91" s="163">
        <f>المصروفات!D36</f>
        <v>0</v>
      </c>
      <c r="E91" s="163">
        <f>المصروفات!E36</f>
        <v>0</v>
      </c>
      <c r="F91" s="163">
        <f>المصروفات!F36</f>
        <v>0</v>
      </c>
      <c r="G91" s="163">
        <f>المصروفات!G36</f>
        <v>0</v>
      </c>
      <c r="H91" s="163">
        <f>المصروفات!H36</f>
        <v>0</v>
      </c>
      <c r="I91" s="163">
        <f>المصروفات!I36</f>
        <v>0</v>
      </c>
      <c r="J91" s="163">
        <f>المصروفات!J36</f>
        <v>0</v>
      </c>
      <c r="K91" s="163">
        <f>المصروفات!K36</f>
        <v>0</v>
      </c>
      <c r="L91" s="163">
        <f>المصروفات!L36</f>
        <v>0</v>
      </c>
      <c r="M91" s="163">
        <f>المصروفات!M36</f>
        <v>0</v>
      </c>
      <c r="N91" s="163">
        <f>المصروفات!N36</f>
        <v>0</v>
      </c>
      <c r="O91" s="146">
        <f t="shared" si="25"/>
        <v>0</v>
      </c>
    </row>
    <row r="92" spans="1:15" ht="14.25" customHeight="1">
      <c r="B92" s="161">
        <f>المصروفات!B37</f>
        <v>0</v>
      </c>
      <c r="C92" s="163">
        <f>المصروفات!C37</f>
        <v>0</v>
      </c>
      <c r="D92" s="163">
        <f>المصروفات!D37</f>
        <v>0</v>
      </c>
      <c r="E92" s="163">
        <f>المصروفات!E37</f>
        <v>0</v>
      </c>
      <c r="F92" s="163">
        <f>المصروفات!F37</f>
        <v>0</v>
      </c>
      <c r="G92" s="163">
        <f>المصروفات!G37</f>
        <v>0</v>
      </c>
      <c r="H92" s="163">
        <f>المصروفات!H37</f>
        <v>0</v>
      </c>
      <c r="I92" s="163">
        <f>المصروفات!I37</f>
        <v>0</v>
      </c>
      <c r="J92" s="163">
        <f>المصروفات!J37</f>
        <v>0</v>
      </c>
      <c r="K92" s="163">
        <f>المصروفات!K37</f>
        <v>0</v>
      </c>
      <c r="L92" s="163">
        <f>المصروفات!L37</f>
        <v>0</v>
      </c>
      <c r="M92" s="163">
        <f>المصروفات!M37</f>
        <v>0</v>
      </c>
      <c r="N92" s="163">
        <f>المصروفات!N37</f>
        <v>0</v>
      </c>
      <c r="O92" s="146">
        <f t="shared" si="25"/>
        <v>0</v>
      </c>
    </row>
    <row r="93" spans="1:15" ht="14.25" customHeight="1">
      <c r="B93" s="161">
        <f>المصروفات!B38</f>
        <v>0</v>
      </c>
      <c r="C93" s="163">
        <f>المصروفات!C38</f>
        <v>0</v>
      </c>
      <c r="D93" s="163">
        <f>المصروفات!D38</f>
        <v>0</v>
      </c>
      <c r="E93" s="163">
        <f>المصروفات!E38</f>
        <v>0</v>
      </c>
      <c r="F93" s="163">
        <f>المصروفات!F38</f>
        <v>0</v>
      </c>
      <c r="G93" s="163">
        <f>المصروفات!G38</f>
        <v>0</v>
      </c>
      <c r="H93" s="163">
        <f>المصروفات!H38</f>
        <v>0</v>
      </c>
      <c r="I93" s="163">
        <f>المصروفات!I38</f>
        <v>0</v>
      </c>
      <c r="J93" s="163">
        <f>المصروفات!J38</f>
        <v>0</v>
      </c>
      <c r="K93" s="163">
        <f>المصروفات!K38</f>
        <v>0</v>
      </c>
      <c r="L93" s="163">
        <f>المصروفات!L38</f>
        <v>0</v>
      </c>
      <c r="M93" s="163">
        <f>المصروفات!M38</f>
        <v>0</v>
      </c>
      <c r="N93" s="163">
        <f>المصروفات!N38</f>
        <v>0</v>
      </c>
      <c r="O93" s="146">
        <f t="shared" si="25"/>
        <v>0</v>
      </c>
    </row>
    <row r="94" spans="1:15" ht="14.25" customHeight="1">
      <c r="B94" s="168" t="s">
        <v>147</v>
      </c>
      <c r="C94" s="148">
        <f t="shared" ref="C94:N94" si="26">SUM(C86:C93)</f>
        <v>0</v>
      </c>
      <c r="D94" s="148">
        <f t="shared" si="26"/>
        <v>0</v>
      </c>
      <c r="E94" s="148">
        <f t="shared" si="26"/>
        <v>0</v>
      </c>
      <c r="F94" s="148">
        <f t="shared" si="26"/>
        <v>0</v>
      </c>
      <c r="G94" s="148">
        <f t="shared" si="26"/>
        <v>0</v>
      </c>
      <c r="H94" s="148">
        <f t="shared" si="26"/>
        <v>0</v>
      </c>
      <c r="I94" s="148">
        <f t="shared" si="26"/>
        <v>0</v>
      </c>
      <c r="J94" s="148">
        <f t="shared" si="26"/>
        <v>0</v>
      </c>
      <c r="K94" s="148">
        <f t="shared" si="26"/>
        <v>0</v>
      </c>
      <c r="L94" s="148">
        <f t="shared" si="26"/>
        <v>0</v>
      </c>
      <c r="M94" s="148">
        <f t="shared" si="26"/>
        <v>0</v>
      </c>
      <c r="N94" s="148">
        <f t="shared" si="26"/>
        <v>0</v>
      </c>
      <c r="O94" s="146">
        <f t="shared" si="25"/>
        <v>0</v>
      </c>
    </row>
    <row r="95" spans="1:15" ht="14.25" customHeight="1">
      <c r="A95" s="143" t="s">
        <v>154</v>
      </c>
      <c r="B95" s="260" t="s">
        <v>148</v>
      </c>
      <c r="C95" s="222"/>
      <c r="D95" s="222"/>
      <c r="E95" s="222"/>
      <c r="F95" s="222"/>
      <c r="G95" s="222"/>
      <c r="H95" s="222"/>
      <c r="I95" s="222"/>
      <c r="J95" s="222"/>
      <c r="K95" s="222"/>
      <c r="L95" s="222"/>
      <c r="M95" s="222"/>
      <c r="N95" s="222"/>
      <c r="O95" s="223"/>
    </row>
    <row r="96" spans="1:15" ht="14.25" customHeight="1">
      <c r="B96" s="159" t="s">
        <v>7</v>
      </c>
      <c r="C96" s="145">
        <f>' سداد القروض  '!C62</f>
        <v>0</v>
      </c>
      <c r="D96" s="145">
        <f>' سداد القروض  '!D62</f>
        <v>0</v>
      </c>
      <c r="E96" s="145">
        <f>' سداد القروض  '!E62</f>
        <v>0</v>
      </c>
      <c r="F96" s="145">
        <f>' سداد القروض  '!F62</f>
        <v>0</v>
      </c>
      <c r="G96" s="145">
        <f>' سداد القروض  '!G62</f>
        <v>0</v>
      </c>
      <c r="H96" s="145">
        <f>' سداد القروض  '!H62</f>
        <v>0</v>
      </c>
      <c r="I96" s="145">
        <f>' سداد القروض  '!I62</f>
        <v>0</v>
      </c>
      <c r="J96" s="145">
        <f>' سداد القروض  '!J62</f>
        <v>0</v>
      </c>
      <c r="K96" s="145">
        <f>' سداد القروض  '!K62</f>
        <v>0</v>
      </c>
      <c r="L96" s="145">
        <f>' سداد القروض  '!L62</f>
        <v>0</v>
      </c>
      <c r="M96" s="145">
        <f>' سداد القروض  '!M62</f>
        <v>0</v>
      </c>
      <c r="N96" s="145">
        <f>' سداد القروض  '!N62</f>
        <v>0</v>
      </c>
      <c r="O96" s="146">
        <f t="shared" ref="O96:O98" si="27">SUM(C96:N96)</f>
        <v>0</v>
      </c>
    </row>
    <row r="97" spans="1:15" ht="14.25" customHeight="1">
      <c r="B97" s="159" t="s">
        <v>156</v>
      </c>
      <c r="C97" s="145">
        <f>' سداد القروض  '!C18</f>
        <v>0</v>
      </c>
      <c r="D97" s="145">
        <f>' سداد القروض  '!D18</f>
        <v>0</v>
      </c>
      <c r="E97" s="145">
        <f>' سداد القروض  '!E18</f>
        <v>0</v>
      </c>
      <c r="F97" s="145">
        <f>' سداد القروض  '!F18</f>
        <v>0</v>
      </c>
      <c r="G97" s="145">
        <f>' سداد القروض  '!G18</f>
        <v>0</v>
      </c>
      <c r="H97" s="145">
        <f>' سداد القروض  '!H18</f>
        <v>0</v>
      </c>
      <c r="I97" s="145">
        <f>' سداد القروض  '!I18</f>
        <v>0</v>
      </c>
      <c r="J97" s="145">
        <f>' سداد القروض  '!J18</f>
        <v>0</v>
      </c>
      <c r="K97" s="145">
        <f>' سداد القروض  '!K18</f>
        <v>0</v>
      </c>
      <c r="L97" s="145">
        <f>' سداد القروض  '!L18</f>
        <v>0</v>
      </c>
      <c r="M97" s="145">
        <f>' سداد القروض  '!M18</f>
        <v>0</v>
      </c>
      <c r="N97" s="145">
        <f>' سداد القروض  '!N18</f>
        <v>0</v>
      </c>
      <c r="O97" s="146">
        <f t="shared" si="27"/>
        <v>0</v>
      </c>
    </row>
    <row r="98" spans="1:15" ht="14.25" customHeight="1">
      <c r="B98" s="159" t="s">
        <v>157</v>
      </c>
      <c r="C98" s="145">
        <f>' سداد القروض  '!C38</f>
        <v>0</v>
      </c>
      <c r="D98" s="145">
        <f>' سداد القروض  '!D38</f>
        <v>0</v>
      </c>
      <c r="E98" s="145">
        <f>' سداد القروض  '!E38</f>
        <v>0</v>
      </c>
      <c r="F98" s="145">
        <f>' سداد القروض  '!F38</f>
        <v>0</v>
      </c>
      <c r="G98" s="145">
        <f>' سداد القروض  '!G38</f>
        <v>0</v>
      </c>
      <c r="H98" s="145">
        <f>' سداد القروض  '!H38</f>
        <v>0</v>
      </c>
      <c r="I98" s="145">
        <f>' سداد القروض  '!I38</f>
        <v>0</v>
      </c>
      <c r="J98" s="145">
        <f>' سداد القروض  '!J38</f>
        <v>0</v>
      </c>
      <c r="K98" s="145">
        <f>' سداد القروض  '!K38</f>
        <v>0</v>
      </c>
      <c r="L98" s="145">
        <f>' سداد القروض  '!L38</f>
        <v>0</v>
      </c>
      <c r="M98" s="145">
        <f>' سداد القروض  '!M38</f>
        <v>0</v>
      </c>
      <c r="N98" s="145">
        <f>' سداد القروض  '!N38</f>
        <v>0</v>
      </c>
      <c r="O98" s="146">
        <f t="shared" si="27"/>
        <v>0</v>
      </c>
    </row>
    <row r="99" spans="1:15" ht="14.25" customHeight="1">
      <c r="B99" s="159" t="s">
        <v>158</v>
      </c>
      <c r="C99" s="145">
        <f>+المبيعات!E74*'معلومات اضافية'!$D$9</f>
        <v>0</v>
      </c>
      <c r="D99" s="145">
        <f>+المبيعات!F74*'معلومات اضافية'!$D$9</f>
        <v>0</v>
      </c>
      <c r="E99" s="145">
        <f>+المبيعات!G74*'معلومات اضافية'!$D$9</f>
        <v>0</v>
      </c>
      <c r="F99" s="145" t="e">
        <f>+المبيعات!H74*'معلومات اضافية'!$D$9</f>
        <v>#VALUE!</v>
      </c>
      <c r="G99" s="145">
        <f>+المبيعات!I74*'معلومات اضافية'!$D$9</f>
        <v>0</v>
      </c>
      <c r="H99" s="145">
        <f>+المبيعات!J74*'معلومات اضافية'!$D$9</f>
        <v>0</v>
      </c>
      <c r="I99" s="145">
        <f>+المبيعات!K74*'معلومات اضافية'!$D$9</f>
        <v>0</v>
      </c>
      <c r="J99" s="145">
        <f>+المبيعات!L74*'معلومات اضافية'!$D$9</f>
        <v>0</v>
      </c>
      <c r="K99" s="145">
        <f>+المبيعات!M74*'معلومات اضافية'!$D$9</f>
        <v>0</v>
      </c>
      <c r="L99" s="145">
        <f>+المبيعات!N74*'معلومات اضافية'!$D$9</f>
        <v>0</v>
      </c>
      <c r="M99" s="145">
        <f>+المبيعات!O74*'معلومات اضافية'!$D$9</f>
        <v>0</v>
      </c>
      <c r="N99" s="145">
        <f>+المبيعات!P74*'معلومات اضافية'!$D$9</f>
        <v>0</v>
      </c>
      <c r="O99" s="146">
        <v>0</v>
      </c>
    </row>
    <row r="100" spans="1:15" ht="14.25" customHeight="1">
      <c r="B100" s="166" t="s">
        <v>159</v>
      </c>
      <c r="C100" s="145">
        <f t="shared" ref="C100:N100" si="28">(C80*0.00688)</f>
        <v>0</v>
      </c>
      <c r="D100" s="145">
        <f t="shared" si="28"/>
        <v>0</v>
      </c>
      <c r="E100" s="145">
        <f t="shared" si="28"/>
        <v>0</v>
      </c>
      <c r="F100" s="145">
        <f t="shared" si="28"/>
        <v>0</v>
      </c>
      <c r="G100" s="145">
        <f t="shared" si="28"/>
        <v>0</v>
      </c>
      <c r="H100" s="145">
        <f t="shared" si="28"/>
        <v>0</v>
      </c>
      <c r="I100" s="145">
        <f t="shared" si="28"/>
        <v>0</v>
      </c>
      <c r="J100" s="145">
        <f t="shared" si="28"/>
        <v>0</v>
      </c>
      <c r="K100" s="145">
        <f t="shared" si="28"/>
        <v>0</v>
      </c>
      <c r="L100" s="145">
        <f t="shared" si="28"/>
        <v>0</v>
      </c>
      <c r="M100" s="145">
        <f t="shared" si="28"/>
        <v>0</v>
      </c>
      <c r="N100" s="145">
        <f t="shared" si="28"/>
        <v>0</v>
      </c>
      <c r="O100" s="146">
        <f t="shared" ref="O100:O101" si="29">SUM(C100:N100)</f>
        <v>0</v>
      </c>
    </row>
    <row r="101" spans="1:15" ht="14.25" customHeight="1">
      <c r="B101" s="169" t="s">
        <v>160</v>
      </c>
      <c r="C101" s="150">
        <f t="shared" ref="C101:N101" si="30">SUM(C96:C100)</f>
        <v>0</v>
      </c>
      <c r="D101" s="150">
        <f t="shared" si="30"/>
        <v>0</v>
      </c>
      <c r="E101" s="150">
        <f t="shared" si="30"/>
        <v>0</v>
      </c>
      <c r="F101" s="150" t="e">
        <f t="shared" si="30"/>
        <v>#VALUE!</v>
      </c>
      <c r="G101" s="150">
        <f t="shared" si="30"/>
        <v>0</v>
      </c>
      <c r="H101" s="150">
        <f t="shared" si="30"/>
        <v>0</v>
      </c>
      <c r="I101" s="150">
        <f t="shared" si="30"/>
        <v>0</v>
      </c>
      <c r="J101" s="150">
        <f t="shared" si="30"/>
        <v>0</v>
      </c>
      <c r="K101" s="150">
        <f t="shared" si="30"/>
        <v>0</v>
      </c>
      <c r="L101" s="150">
        <f t="shared" si="30"/>
        <v>0</v>
      </c>
      <c r="M101" s="150">
        <f t="shared" si="30"/>
        <v>0</v>
      </c>
      <c r="N101" s="150">
        <f t="shared" si="30"/>
        <v>0</v>
      </c>
      <c r="O101" s="146" t="e">
        <f t="shared" si="29"/>
        <v>#VALUE!</v>
      </c>
    </row>
    <row r="102" spans="1:15" ht="14.25" customHeight="1">
      <c r="B102" s="264" t="s">
        <v>143</v>
      </c>
      <c r="C102" s="222"/>
      <c r="D102" s="222"/>
      <c r="E102" s="222"/>
      <c r="F102" s="222"/>
      <c r="G102" s="222"/>
      <c r="H102" s="222"/>
      <c r="I102" s="222"/>
      <c r="J102" s="222"/>
      <c r="K102" s="222"/>
      <c r="L102" s="222"/>
      <c r="M102" s="222"/>
      <c r="N102" s="222"/>
      <c r="O102" s="223"/>
    </row>
    <row r="103" spans="1:15" ht="14.25" customHeight="1">
      <c r="B103" s="154" t="s">
        <v>150</v>
      </c>
      <c r="C103" s="148">
        <f t="shared" ref="C103:N103" si="31">(C83-C94-C101)</f>
        <v>0</v>
      </c>
      <c r="D103" s="148">
        <f t="shared" si="31"/>
        <v>0</v>
      </c>
      <c r="E103" s="148">
        <f t="shared" si="31"/>
        <v>0</v>
      </c>
      <c r="F103" s="148" t="e">
        <f t="shared" si="31"/>
        <v>#VALUE!</v>
      </c>
      <c r="G103" s="148">
        <f t="shared" si="31"/>
        <v>0</v>
      </c>
      <c r="H103" s="148">
        <f t="shared" si="31"/>
        <v>0</v>
      </c>
      <c r="I103" s="148">
        <f t="shared" si="31"/>
        <v>0</v>
      </c>
      <c r="J103" s="148">
        <f t="shared" si="31"/>
        <v>0</v>
      </c>
      <c r="K103" s="148">
        <f t="shared" si="31"/>
        <v>0</v>
      </c>
      <c r="L103" s="148">
        <f t="shared" si="31"/>
        <v>0</v>
      </c>
      <c r="M103" s="148">
        <f t="shared" si="31"/>
        <v>0</v>
      </c>
      <c r="N103" s="148">
        <f t="shared" si="31"/>
        <v>0</v>
      </c>
      <c r="O103" s="148" t="e">
        <f>SUM(C103:N103)</f>
        <v>#VALUE!</v>
      </c>
    </row>
    <row r="104" spans="1:15" ht="14.25" customHeight="1">
      <c r="B104" s="128" t="s">
        <v>151</v>
      </c>
      <c r="C104" s="165" t="e">
        <f t="shared" ref="C104:O104" si="32">(C103/C80)</f>
        <v>#DIV/0!</v>
      </c>
      <c r="D104" s="165" t="e">
        <f t="shared" si="32"/>
        <v>#DIV/0!</v>
      </c>
      <c r="E104" s="165" t="e">
        <f t="shared" si="32"/>
        <v>#DIV/0!</v>
      </c>
      <c r="F104" s="165" t="e">
        <f t="shared" si="32"/>
        <v>#VALUE!</v>
      </c>
      <c r="G104" s="165" t="e">
        <f t="shared" si="32"/>
        <v>#DIV/0!</v>
      </c>
      <c r="H104" s="165" t="e">
        <f t="shared" si="32"/>
        <v>#DIV/0!</v>
      </c>
      <c r="I104" s="165" t="e">
        <f t="shared" si="32"/>
        <v>#DIV/0!</v>
      </c>
      <c r="J104" s="165" t="e">
        <f t="shared" si="32"/>
        <v>#DIV/0!</v>
      </c>
      <c r="K104" s="165" t="e">
        <f t="shared" si="32"/>
        <v>#DIV/0!</v>
      </c>
      <c r="L104" s="165" t="e">
        <f t="shared" si="32"/>
        <v>#DIV/0!</v>
      </c>
      <c r="M104" s="165" t="e">
        <f t="shared" si="32"/>
        <v>#DIV/0!</v>
      </c>
      <c r="N104" s="165" t="e">
        <f t="shared" si="32"/>
        <v>#DIV/0!</v>
      </c>
      <c r="O104" s="165" t="e">
        <f t="shared" si="32"/>
        <v>#VALUE!</v>
      </c>
    </row>
    <row r="105" spans="1:15" ht="14.25" customHeight="1">
      <c r="G105" s="253" t="s">
        <v>164</v>
      </c>
      <c r="H105" s="210"/>
      <c r="I105" s="210"/>
      <c r="J105" s="210"/>
    </row>
    <row r="106" spans="1:15" ht="14.25" customHeight="1">
      <c r="G106" s="210"/>
      <c r="H106" s="210"/>
      <c r="I106" s="210"/>
      <c r="J106" s="210"/>
    </row>
    <row r="107" spans="1:15" ht="14.25" customHeight="1">
      <c r="G107" s="254"/>
      <c r="H107" s="254"/>
      <c r="I107" s="254"/>
      <c r="J107" s="254"/>
    </row>
    <row r="108" spans="1:15" ht="14.25" customHeight="1">
      <c r="C108" s="142" t="s">
        <v>52</v>
      </c>
      <c r="D108" s="142" t="s">
        <v>53</v>
      </c>
      <c r="E108" s="142" t="s">
        <v>54</v>
      </c>
      <c r="F108" s="142" t="s">
        <v>55</v>
      </c>
      <c r="G108" s="142" t="s">
        <v>56</v>
      </c>
      <c r="H108" s="142" t="s">
        <v>57</v>
      </c>
      <c r="I108" s="142" t="s">
        <v>58</v>
      </c>
      <c r="J108" s="142" t="s">
        <v>59</v>
      </c>
      <c r="K108" s="142" t="s">
        <v>60</v>
      </c>
      <c r="L108" s="142" t="s">
        <v>61</v>
      </c>
      <c r="M108" s="142" t="s">
        <v>62</v>
      </c>
      <c r="N108" s="142" t="s">
        <v>63</v>
      </c>
      <c r="O108" s="136" t="s">
        <v>153</v>
      </c>
    </row>
    <row r="109" spans="1:15" ht="14.25" customHeight="1">
      <c r="A109" s="143" t="s">
        <v>154</v>
      </c>
      <c r="B109" s="261" t="s">
        <v>45</v>
      </c>
      <c r="C109" s="262"/>
      <c r="D109" s="262"/>
      <c r="E109" s="262"/>
      <c r="F109" s="262"/>
      <c r="G109" s="262"/>
      <c r="H109" s="262"/>
      <c r="I109" s="262"/>
      <c r="J109" s="262"/>
      <c r="K109" s="262"/>
      <c r="L109" s="262"/>
      <c r="M109" s="262"/>
      <c r="N109" s="262"/>
      <c r="O109" s="263"/>
    </row>
    <row r="110" spans="1:15" ht="14.25" customHeight="1">
      <c r="B110" s="144" t="str">
        <f>المبيعات!B96</f>
        <v>منتج 1</v>
      </c>
      <c r="C110" s="145">
        <f>المبيعات!E96</f>
        <v>0</v>
      </c>
      <c r="D110" s="145">
        <f>المبيعات!F96</f>
        <v>0</v>
      </c>
      <c r="E110" s="145">
        <f>المبيعات!G96</f>
        <v>0</v>
      </c>
      <c r="F110" s="145">
        <f>المبيعات!H96</f>
        <v>0</v>
      </c>
      <c r="G110" s="145">
        <f>المبيعات!I96</f>
        <v>0</v>
      </c>
      <c r="H110" s="145">
        <f>المبيعات!J96</f>
        <v>0</v>
      </c>
      <c r="I110" s="145">
        <f>المبيعات!K96</f>
        <v>0</v>
      </c>
      <c r="J110" s="145">
        <f>المبيعات!L96</f>
        <v>0</v>
      </c>
      <c r="K110" s="145">
        <f>المبيعات!M96</f>
        <v>0</v>
      </c>
      <c r="L110" s="145">
        <f>المبيعات!N96</f>
        <v>0</v>
      </c>
      <c r="M110" s="145">
        <f>المبيعات!O96</f>
        <v>0</v>
      </c>
      <c r="N110" s="145">
        <f>المبيعات!P96</f>
        <v>0</v>
      </c>
      <c r="O110" s="146">
        <f t="shared" ref="O110:O119" si="33">SUM(C110:N110)</f>
        <v>0</v>
      </c>
    </row>
    <row r="111" spans="1:15" ht="14.25" customHeight="1">
      <c r="B111" s="144" t="str">
        <f>المبيعات!B97</f>
        <v>منتج 2</v>
      </c>
      <c r="C111" s="145">
        <f>المبيعات!E97</f>
        <v>0</v>
      </c>
      <c r="D111" s="145">
        <f>المبيعات!F97</f>
        <v>0</v>
      </c>
      <c r="E111" s="145">
        <f>المبيعات!G97</f>
        <v>0</v>
      </c>
      <c r="F111" s="145">
        <f>المبيعات!H97</f>
        <v>0</v>
      </c>
      <c r="G111" s="145">
        <f>المبيعات!I97</f>
        <v>0</v>
      </c>
      <c r="H111" s="145">
        <f>المبيعات!J97</f>
        <v>0</v>
      </c>
      <c r="I111" s="145">
        <f>المبيعات!K97</f>
        <v>0</v>
      </c>
      <c r="J111" s="145">
        <f>المبيعات!L97</f>
        <v>0</v>
      </c>
      <c r="K111" s="145">
        <f>المبيعات!M97</f>
        <v>0</v>
      </c>
      <c r="L111" s="145">
        <f>المبيعات!N97</f>
        <v>0</v>
      </c>
      <c r="M111" s="145">
        <f>المبيعات!O97</f>
        <v>0</v>
      </c>
      <c r="N111" s="145">
        <f>المبيعات!P97</f>
        <v>0</v>
      </c>
      <c r="O111" s="146">
        <f t="shared" si="33"/>
        <v>0</v>
      </c>
    </row>
    <row r="112" spans="1:15" ht="14.25" customHeight="1">
      <c r="B112" s="144" t="str">
        <f>المبيعات!B98</f>
        <v>منتج 3</v>
      </c>
      <c r="C112" s="145">
        <f>المبيعات!E98</f>
        <v>0</v>
      </c>
      <c r="D112" s="145">
        <f>المبيعات!F98</f>
        <v>0</v>
      </c>
      <c r="E112" s="145">
        <f>المبيعات!G98</f>
        <v>0</v>
      </c>
      <c r="F112" s="145">
        <f>المبيعات!H98</f>
        <v>0</v>
      </c>
      <c r="G112" s="145">
        <f>المبيعات!I98</f>
        <v>0</v>
      </c>
      <c r="H112" s="145">
        <f>المبيعات!J98</f>
        <v>0</v>
      </c>
      <c r="I112" s="145">
        <f>المبيعات!K98</f>
        <v>0</v>
      </c>
      <c r="J112" s="145">
        <f>المبيعات!L98</f>
        <v>0</v>
      </c>
      <c r="K112" s="145">
        <f>المبيعات!M98</f>
        <v>0</v>
      </c>
      <c r="L112" s="145">
        <f>المبيعات!N98</f>
        <v>0</v>
      </c>
      <c r="M112" s="145">
        <f>المبيعات!O98</f>
        <v>0</v>
      </c>
      <c r="N112" s="145">
        <f>المبيعات!P98</f>
        <v>0</v>
      </c>
      <c r="O112" s="146">
        <f t="shared" si="33"/>
        <v>0</v>
      </c>
    </row>
    <row r="113" spans="1:15" ht="14.25" customHeight="1">
      <c r="B113" s="144" t="str">
        <f>المبيعات!B99</f>
        <v>منتج 4</v>
      </c>
      <c r="C113" s="145">
        <f>المبيعات!E99</f>
        <v>0</v>
      </c>
      <c r="D113" s="145">
        <f>المبيعات!F99</f>
        <v>0</v>
      </c>
      <c r="E113" s="145">
        <f>المبيعات!G99</f>
        <v>0</v>
      </c>
      <c r="F113" s="145">
        <f>المبيعات!H99</f>
        <v>0</v>
      </c>
      <c r="G113" s="145">
        <f>المبيعات!I99</f>
        <v>0</v>
      </c>
      <c r="H113" s="145">
        <f>المبيعات!J99</f>
        <v>0</v>
      </c>
      <c r="I113" s="145">
        <f>المبيعات!K99</f>
        <v>0</v>
      </c>
      <c r="J113" s="145">
        <f>المبيعات!L99</f>
        <v>0</v>
      </c>
      <c r="K113" s="145">
        <f>المبيعات!M99</f>
        <v>0</v>
      </c>
      <c r="L113" s="145">
        <f>المبيعات!N99</f>
        <v>0</v>
      </c>
      <c r="M113" s="145">
        <f>المبيعات!O99</f>
        <v>0</v>
      </c>
      <c r="N113" s="145">
        <f>المبيعات!P99</f>
        <v>0</v>
      </c>
      <c r="O113" s="146">
        <f t="shared" si="33"/>
        <v>0</v>
      </c>
    </row>
    <row r="114" spans="1:15" ht="14.25" customHeight="1">
      <c r="B114" s="144" t="str">
        <f>المبيعات!B100</f>
        <v>منتج 5</v>
      </c>
      <c r="C114" s="145">
        <f>المبيعات!E100</f>
        <v>0</v>
      </c>
      <c r="D114" s="145">
        <f>المبيعات!F100</f>
        <v>0</v>
      </c>
      <c r="E114" s="145">
        <f>المبيعات!G100</f>
        <v>0</v>
      </c>
      <c r="F114" s="145">
        <f>المبيعات!H100</f>
        <v>0</v>
      </c>
      <c r="G114" s="145">
        <f>المبيعات!I100</f>
        <v>0</v>
      </c>
      <c r="H114" s="145">
        <f>المبيعات!J100</f>
        <v>0</v>
      </c>
      <c r="I114" s="145">
        <f>المبيعات!K100</f>
        <v>0</v>
      </c>
      <c r="J114" s="145">
        <f>المبيعات!L100</f>
        <v>0</v>
      </c>
      <c r="K114" s="145">
        <f>المبيعات!M100</f>
        <v>0</v>
      </c>
      <c r="L114" s="145">
        <f>المبيعات!N100</f>
        <v>0</v>
      </c>
      <c r="M114" s="145">
        <f>المبيعات!O100</f>
        <v>0</v>
      </c>
      <c r="N114" s="145">
        <f>المبيعات!P100</f>
        <v>0</v>
      </c>
      <c r="O114" s="146">
        <f t="shared" si="33"/>
        <v>0</v>
      </c>
    </row>
    <row r="115" spans="1:15" ht="14.25" customHeight="1">
      <c r="B115" s="144" t="str">
        <f>المبيعات!B101</f>
        <v>منتج 6</v>
      </c>
      <c r="C115" s="145">
        <f>المبيعات!E101</f>
        <v>0</v>
      </c>
      <c r="D115" s="145">
        <f>المبيعات!F101</f>
        <v>0</v>
      </c>
      <c r="E115" s="145">
        <f>المبيعات!G101</f>
        <v>0</v>
      </c>
      <c r="F115" s="145">
        <f>المبيعات!H101</f>
        <v>0</v>
      </c>
      <c r="G115" s="145">
        <f>المبيعات!I101</f>
        <v>0</v>
      </c>
      <c r="H115" s="145">
        <f>المبيعات!J101</f>
        <v>0</v>
      </c>
      <c r="I115" s="145">
        <f>المبيعات!K101</f>
        <v>0</v>
      </c>
      <c r="J115" s="145">
        <f>المبيعات!L101</f>
        <v>0</v>
      </c>
      <c r="K115" s="145">
        <f>المبيعات!M101</f>
        <v>0</v>
      </c>
      <c r="L115" s="145">
        <f>المبيعات!N101</f>
        <v>0</v>
      </c>
      <c r="M115" s="145">
        <f>المبيعات!O101</f>
        <v>0</v>
      </c>
      <c r="N115" s="145">
        <f>المبيعات!P101</f>
        <v>0</v>
      </c>
      <c r="O115" s="146">
        <f t="shared" si="33"/>
        <v>0</v>
      </c>
    </row>
    <row r="116" spans="1:15" ht="14.25" customHeight="1">
      <c r="B116" s="144" t="str">
        <f>المبيعات!B102</f>
        <v>منتج7</v>
      </c>
      <c r="C116" s="145">
        <f>المبيعات!E102</f>
        <v>0</v>
      </c>
      <c r="D116" s="145">
        <f>المبيعات!F102</f>
        <v>0</v>
      </c>
      <c r="E116" s="145">
        <f>المبيعات!G102</f>
        <v>0</v>
      </c>
      <c r="F116" s="145">
        <f>المبيعات!H102</f>
        <v>0</v>
      </c>
      <c r="G116" s="145">
        <f>المبيعات!I102</f>
        <v>0</v>
      </c>
      <c r="H116" s="145">
        <f>المبيعات!J102</f>
        <v>0</v>
      </c>
      <c r="I116" s="145">
        <f>المبيعات!K102</f>
        <v>0</v>
      </c>
      <c r="J116" s="145">
        <f>المبيعات!L102</f>
        <v>0</v>
      </c>
      <c r="K116" s="145">
        <f>المبيعات!M102</f>
        <v>0</v>
      </c>
      <c r="L116" s="145">
        <f>المبيعات!N102</f>
        <v>0</v>
      </c>
      <c r="M116" s="145">
        <f>المبيعات!O102</f>
        <v>0</v>
      </c>
      <c r="N116" s="145">
        <f>المبيعات!P102</f>
        <v>0</v>
      </c>
      <c r="O116" s="146">
        <f t="shared" si="33"/>
        <v>0</v>
      </c>
    </row>
    <row r="117" spans="1:15" ht="14.25" customHeight="1">
      <c r="B117" s="144" t="str">
        <f>المبيعات!B103</f>
        <v>منتج 8</v>
      </c>
      <c r="C117" s="145">
        <f>المبيعات!E103</f>
        <v>0</v>
      </c>
      <c r="D117" s="145">
        <f>المبيعات!F103</f>
        <v>0</v>
      </c>
      <c r="E117" s="145">
        <f>المبيعات!G103</f>
        <v>0</v>
      </c>
      <c r="F117" s="145">
        <f>المبيعات!H103</f>
        <v>0</v>
      </c>
      <c r="G117" s="145">
        <f>المبيعات!I103</f>
        <v>0</v>
      </c>
      <c r="H117" s="145">
        <f>المبيعات!J103</f>
        <v>0</v>
      </c>
      <c r="I117" s="145">
        <f>المبيعات!K103</f>
        <v>0</v>
      </c>
      <c r="J117" s="145">
        <f>المبيعات!L103</f>
        <v>0</v>
      </c>
      <c r="K117" s="145">
        <f>المبيعات!M103</f>
        <v>0</v>
      </c>
      <c r="L117" s="145">
        <f>المبيعات!N103</f>
        <v>0</v>
      </c>
      <c r="M117" s="145">
        <f>المبيعات!O103</f>
        <v>0</v>
      </c>
      <c r="N117" s="145">
        <f>المبيعات!P103</f>
        <v>0</v>
      </c>
      <c r="O117" s="146">
        <f t="shared" si="33"/>
        <v>0</v>
      </c>
    </row>
    <row r="118" spans="1:15" ht="14.25" customHeight="1">
      <c r="B118" s="144" t="str">
        <f>المبيعات!B104</f>
        <v>منتج 9</v>
      </c>
      <c r="C118" s="145">
        <f>المبيعات!E104</f>
        <v>0</v>
      </c>
      <c r="D118" s="145">
        <f>المبيعات!F104</f>
        <v>0</v>
      </c>
      <c r="E118" s="145">
        <f>المبيعات!G104</f>
        <v>0</v>
      </c>
      <c r="F118" s="145">
        <f>المبيعات!H104</f>
        <v>0</v>
      </c>
      <c r="G118" s="145">
        <f>المبيعات!I104</f>
        <v>0</v>
      </c>
      <c r="H118" s="145">
        <f>المبيعات!J104</f>
        <v>0</v>
      </c>
      <c r="I118" s="145">
        <f>المبيعات!K104</f>
        <v>0</v>
      </c>
      <c r="J118" s="145">
        <f>المبيعات!L104</f>
        <v>0</v>
      </c>
      <c r="K118" s="145">
        <f>المبيعات!M104</f>
        <v>0</v>
      </c>
      <c r="L118" s="145">
        <f>المبيعات!N104</f>
        <v>0</v>
      </c>
      <c r="M118" s="145">
        <f>المبيعات!O104</f>
        <v>0</v>
      </c>
      <c r="N118" s="145">
        <f>المبيعات!P104</f>
        <v>0</v>
      </c>
      <c r="O118" s="146">
        <f t="shared" si="33"/>
        <v>0</v>
      </c>
    </row>
    <row r="119" spans="1:15" ht="14.25" customHeight="1">
      <c r="B119" s="144" t="str">
        <f>المبيعات!B105</f>
        <v xml:space="preserve">منتج 10  </v>
      </c>
      <c r="C119" s="145">
        <f>المبيعات!E105</f>
        <v>0</v>
      </c>
      <c r="D119" s="145">
        <f>المبيعات!F105</f>
        <v>0</v>
      </c>
      <c r="E119" s="145">
        <f>المبيعات!G105</f>
        <v>0</v>
      </c>
      <c r="F119" s="145">
        <f>المبيعات!H105</f>
        <v>0</v>
      </c>
      <c r="G119" s="145">
        <f>المبيعات!I105</f>
        <v>0</v>
      </c>
      <c r="H119" s="145">
        <f>المبيعات!J105</f>
        <v>0</v>
      </c>
      <c r="I119" s="145">
        <f>المبيعات!K105</f>
        <v>0</v>
      </c>
      <c r="J119" s="145">
        <f>المبيعات!L105</f>
        <v>0</v>
      </c>
      <c r="K119" s="145">
        <f>المبيعات!M105</f>
        <v>0</v>
      </c>
      <c r="L119" s="145">
        <f>المبيعات!N105</f>
        <v>0</v>
      </c>
      <c r="M119" s="145">
        <f>المبيعات!O105</f>
        <v>0</v>
      </c>
      <c r="N119" s="145">
        <f>المبيعات!P105</f>
        <v>0</v>
      </c>
      <c r="O119" s="146">
        <f t="shared" si="33"/>
        <v>0</v>
      </c>
    </row>
    <row r="120" spans="1:15" ht="14.25" customHeight="1">
      <c r="A120" s="131"/>
      <c r="B120" s="147" t="s">
        <v>79</v>
      </c>
      <c r="C120" s="150">
        <f t="shared" ref="C120:O120" si="34">SUM(C110:C119)</f>
        <v>0</v>
      </c>
      <c r="D120" s="150">
        <f t="shared" si="34"/>
        <v>0</v>
      </c>
      <c r="E120" s="150">
        <f t="shared" si="34"/>
        <v>0</v>
      </c>
      <c r="F120" s="150">
        <f t="shared" si="34"/>
        <v>0</v>
      </c>
      <c r="G120" s="150">
        <f t="shared" si="34"/>
        <v>0</v>
      </c>
      <c r="H120" s="150">
        <f t="shared" si="34"/>
        <v>0</v>
      </c>
      <c r="I120" s="150">
        <f t="shared" si="34"/>
        <v>0</v>
      </c>
      <c r="J120" s="150">
        <f t="shared" si="34"/>
        <v>0</v>
      </c>
      <c r="K120" s="150">
        <f t="shared" si="34"/>
        <v>0</v>
      </c>
      <c r="L120" s="150">
        <f t="shared" si="34"/>
        <v>0</v>
      </c>
      <c r="M120" s="150">
        <f t="shared" si="34"/>
        <v>0</v>
      </c>
      <c r="N120" s="150">
        <f t="shared" si="34"/>
        <v>0</v>
      </c>
      <c r="O120" s="151">
        <f t="shared" si="34"/>
        <v>0</v>
      </c>
    </row>
    <row r="121" spans="1:15" ht="14.25" hidden="1" customHeight="1">
      <c r="A121" s="131"/>
      <c r="B121" s="149" t="s">
        <v>155</v>
      </c>
      <c r="C121" s="150">
        <f>C120*'معلومات اضافية'!R10</f>
        <v>0</v>
      </c>
      <c r="D121" s="150">
        <f>D120*'معلومات اضافية'!R10</f>
        <v>0</v>
      </c>
      <c r="E121" s="150">
        <f>E120*'معلومات اضافية'!R10</f>
        <v>0</v>
      </c>
      <c r="F121" s="150">
        <f>F120*'معلومات اضافية'!R10</f>
        <v>0</v>
      </c>
      <c r="G121" s="150">
        <f>G120*'معلومات اضافية'!R10</f>
        <v>0</v>
      </c>
      <c r="H121" s="150">
        <f>H120*'معلومات اضافية'!R10</f>
        <v>0</v>
      </c>
      <c r="I121" s="150">
        <f>I120*'معلومات اضافية'!R10</f>
        <v>0</v>
      </c>
      <c r="J121" s="150">
        <f>J120*'معلومات اضافية'!R10</f>
        <v>0</v>
      </c>
      <c r="K121" s="150">
        <f>K120*'معلومات اضافية'!R10</f>
        <v>0</v>
      </c>
      <c r="L121" s="150">
        <f>L120*'معلومات اضافية'!R10</f>
        <v>0</v>
      </c>
      <c r="M121" s="150">
        <f>M120*'معلومات اضافية'!R10</f>
        <v>0</v>
      </c>
      <c r="N121" s="150">
        <f>N120*'معلومات اضافية'!R10</f>
        <v>0</v>
      </c>
      <c r="O121" s="151"/>
    </row>
    <row r="122" spans="1:15" ht="14.25" customHeight="1">
      <c r="B122" s="147" t="s">
        <v>46</v>
      </c>
      <c r="C122" s="148">
        <f>المبيعات!E107</f>
        <v>0</v>
      </c>
      <c r="D122" s="148">
        <f>المبيعات!F107</f>
        <v>0</v>
      </c>
      <c r="E122" s="148">
        <f>المبيعات!G107</f>
        <v>0</v>
      </c>
      <c r="F122" s="148">
        <f>المبيعات!H107</f>
        <v>0</v>
      </c>
      <c r="G122" s="148">
        <f>المبيعات!I107</f>
        <v>0</v>
      </c>
      <c r="H122" s="148">
        <f>المبيعات!J107</f>
        <v>0</v>
      </c>
      <c r="I122" s="148">
        <f>المبيعات!K107</f>
        <v>0</v>
      </c>
      <c r="J122" s="148">
        <f>المبيعات!L107</f>
        <v>0</v>
      </c>
      <c r="K122" s="148">
        <f>المبيعات!M107</f>
        <v>0</v>
      </c>
      <c r="L122" s="148">
        <f>المبيعات!N107</f>
        <v>0</v>
      </c>
      <c r="M122" s="148">
        <f>المبيعات!O107</f>
        <v>0</v>
      </c>
      <c r="N122" s="148">
        <f>المبيعات!P107</f>
        <v>0</v>
      </c>
      <c r="O122" s="146">
        <f t="shared" ref="O122:O123" si="35">SUM(C122:N122)</f>
        <v>0</v>
      </c>
    </row>
    <row r="123" spans="1:15" ht="14.25" customHeight="1">
      <c r="B123" s="152" t="s">
        <v>73</v>
      </c>
      <c r="C123" s="153">
        <f t="shared" ref="C123:N123" si="36">(C120-C122)</f>
        <v>0</v>
      </c>
      <c r="D123" s="153">
        <f t="shared" si="36"/>
        <v>0</v>
      </c>
      <c r="E123" s="153">
        <f t="shared" si="36"/>
        <v>0</v>
      </c>
      <c r="F123" s="153">
        <f t="shared" si="36"/>
        <v>0</v>
      </c>
      <c r="G123" s="153">
        <f t="shared" si="36"/>
        <v>0</v>
      </c>
      <c r="H123" s="153">
        <f t="shared" si="36"/>
        <v>0</v>
      </c>
      <c r="I123" s="153">
        <f t="shared" si="36"/>
        <v>0</v>
      </c>
      <c r="J123" s="153">
        <f t="shared" si="36"/>
        <v>0</v>
      </c>
      <c r="K123" s="153">
        <f t="shared" si="36"/>
        <v>0</v>
      </c>
      <c r="L123" s="153">
        <f t="shared" si="36"/>
        <v>0</v>
      </c>
      <c r="M123" s="153">
        <f t="shared" si="36"/>
        <v>0</v>
      </c>
      <c r="N123" s="153">
        <f t="shared" si="36"/>
        <v>0</v>
      </c>
      <c r="O123" s="146">
        <f t="shared" si="35"/>
        <v>0</v>
      </c>
    </row>
    <row r="124" spans="1:15" ht="14.25" customHeight="1">
      <c r="B124" s="154" t="s">
        <v>165</v>
      </c>
      <c r="C124" s="155" t="e">
        <f t="shared" ref="C124:O124" si="37">(C123/C120)</f>
        <v>#DIV/0!</v>
      </c>
      <c r="D124" s="155" t="e">
        <f t="shared" si="37"/>
        <v>#DIV/0!</v>
      </c>
      <c r="E124" s="155" t="e">
        <f t="shared" si="37"/>
        <v>#DIV/0!</v>
      </c>
      <c r="F124" s="155" t="e">
        <f t="shared" si="37"/>
        <v>#DIV/0!</v>
      </c>
      <c r="G124" s="155" t="e">
        <f t="shared" si="37"/>
        <v>#DIV/0!</v>
      </c>
      <c r="H124" s="155" t="e">
        <f t="shared" si="37"/>
        <v>#DIV/0!</v>
      </c>
      <c r="I124" s="155" t="e">
        <f t="shared" si="37"/>
        <v>#DIV/0!</v>
      </c>
      <c r="J124" s="155" t="e">
        <f t="shared" si="37"/>
        <v>#DIV/0!</v>
      </c>
      <c r="K124" s="155" t="e">
        <f t="shared" si="37"/>
        <v>#DIV/0!</v>
      </c>
      <c r="L124" s="155" t="e">
        <f t="shared" si="37"/>
        <v>#DIV/0!</v>
      </c>
      <c r="M124" s="155" t="e">
        <f t="shared" si="37"/>
        <v>#DIV/0!</v>
      </c>
      <c r="N124" s="155" t="e">
        <f t="shared" si="37"/>
        <v>#DIV/0!</v>
      </c>
      <c r="O124" s="156" t="e">
        <f t="shared" si="37"/>
        <v>#DIV/0!</v>
      </c>
    </row>
    <row r="125" spans="1:15" ht="14.25" customHeight="1">
      <c r="A125" s="143" t="s">
        <v>154</v>
      </c>
      <c r="B125" s="170" t="s">
        <v>146</v>
      </c>
      <c r="C125" s="171"/>
      <c r="D125" s="171"/>
      <c r="E125" s="171"/>
      <c r="F125" s="171"/>
      <c r="G125" s="171"/>
      <c r="H125" s="171"/>
      <c r="I125" s="171"/>
      <c r="J125" s="171"/>
      <c r="K125" s="171"/>
      <c r="L125" s="171"/>
      <c r="M125" s="171"/>
      <c r="N125" s="171"/>
      <c r="O125" s="172"/>
    </row>
    <row r="126" spans="1:15" ht="14.25" customHeight="1">
      <c r="B126" s="166" t="s">
        <v>95</v>
      </c>
      <c r="C126" s="145">
        <f>الرواتب!E84</f>
        <v>0</v>
      </c>
      <c r="D126" s="145">
        <f>الرواتب!F84</f>
        <v>0</v>
      </c>
      <c r="E126" s="145">
        <f>الرواتب!G84</f>
        <v>0</v>
      </c>
      <c r="F126" s="145">
        <f>الرواتب!H84</f>
        <v>0</v>
      </c>
      <c r="G126" s="145">
        <f>الرواتب!I84</f>
        <v>0</v>
      </c>
      <c r="H126" s="145">
        <f>الرواتب!J84</f>
        <v>0</v>
      </c>
      <c r="I126" s="145">
        <f>الرواتب!K84</f>
        <v>0</v>
      </c>
      <c r="J126" s="145">
        <f>الرواتب!L84</f>
        <v>0</v>
      </c>
      <c r="K126" s="145">
        <f>الرواتب!M84</f>
        <v>0</v>
      </c>
      <c r="L126" s="145">
        <f>الرواتب!N84</f>
        <v>0</v>
      </c>
      <c r="M126" s="145">
        <f>الرواتب!O84</f>
        <v>0</v>
      </c>
      <c r="N126" s="145">
        <f>الرواتب!P84</f>
        <v>0</v>
      </c>
      <c r="O126" s="146">
        <f t="shared" ref="O126:O134" si="38">SUM(C126:N126)</f>
        <v>0</v>
      </c>
    </row>
    <row r="127" spans="1:15" ht="14.25" customHeight="1">
      <c r="B127" s="161">
        <f>المصروفات!B43</f>
        <v>0</v>
      </c>
      <c r="C127" s="145">
        <f>المصروفات!C43</f>
        <v>0</v>
      </c>
      <c r="D127" s="145">
        <f>المصروفات!D43</f>
        <v>0</v>
      </c>
      <c r="E127" s="145">
        <f>المصروفات!E43</f>
        <v>0</v>
      </c>
      <c r="F127" s="145">
        <f>المصروفات!F43</f>
        <v>0</v>
      </c>
      <c r="G127" s="145">
        <f>المصروفات!G43</f>
        <v>0</v>
      </c>
      <c r="H127" s="145">
        <f>المصروفات!H43</f>
        <v>0</v>
      </c>
      <c r="I127" s="145">
        <f>المصروفات!I43</f>
        <v>0</v>
      </c>
      <c r="J127" s="145">
        <f>المصروفات!J43</f>
        <v>0</v>
      </c>
      <c r="K127" s="145">
        <f>المصروفات!K43</f>
        <v>0</v>
      </c>
      <c r="L127" s="145">
        <f>المصروفات!L43</f>
        <v>0</v>
      </c>
      <c r="M127" s="145">
        <f>المصروفات!M43</f>
        <v>0</v>
      </c>
      <c r="N127" s="145">
        <f>المصروفات!N43</f>
        <v>0</v>
      </c>
      <c r="O127" s="146">
        <f t="shared" si="38"/>
        <v>0</v>
      </c>
    </row>
    <row r="128" spans="1:15" ht="14.25" customHeight="1">
      <c r="B128" s="161">
        <f>المصروفات!B44</f>
        <v>0</v>
      </c>
      <c r="C128" s="145">
        <f>المصروفات!C44</f>
        <v>0</v>
      </c>
      <c r="D128" s="145">
        <f>المصروفات!D44</f>
        <v>0</v>
      </c>
      <c r="E128" s="145">
        <f>المصروفات!E44</f>
        <v>0</v>
      </c>
      <c r="F128" s="145">
        <f>المصروفات!F44</f>
        <v>0</v>
      </c>
      <c r="G128" s="145">
        <f>المصروفات!G44</f>
        <v>0</v>
      </c>
      <c r="H128" s="145">
        <f>المصروفات!H44</f>
        <v>0</v>
      </c>
      <c r="I128" s="145">
        <f>المصروفات!I44</f>
        <v>0</v>
      </c>
      <c r="J128" s="145">
        <f>المصروفات!J44</f>
        <v>0</v>
      </c>
      <c r="K128" s="145">
        <f>المصروفات!K44</f>
        <v>0</v>
      </c>
      <c r="L128" s="145">
        <f>المصروفات!L44</f>
        <v>0</v>
      </c>
      <c r="M128" s="145">
        <f>المصروفات!M44</f>
        <v>0</v>
      </c>
      <c r="N128" s="145">
        <f>المصروفات!N44</f>
        <v>0</v>
      </c>
      <c r="O128" s="146">
        <f t="shared" si="38"/>
        <v>0</v>
      </c>
    </row>
    <row r="129" spans="1:15" ht="14.25" customHeight="1">
      <c r="B129" s="161">
        <f>المصروفات!B45</f>
        <v>0</v>
      </c>
      <c r="C129" s="145">
        <f>المصروفات!C45</f>
        <v>0</v>
      </c>
      <c r="D129" s="145">
        <f>المصروفات!D45</f>
        <v>0</v>
      </c>
      <c r="E129" s="145">
        <f>المصروفات!E45</f>
        <v>0</v>
      </c>
      <c r="F129" s="145">
        <f>المصروفات!F45</f>
        <v>0</v>
      </c>
      <c r="G129" s="145">
        <f>المصروفات!G45</f>
        <v>0</v>
      </c>
      <c r="H129" s="145">
        <f>المصروفات!H45</f>
        <v>0</v>
      </c>
      <c r="I129" s="145">
        <f>المصروفات!I45</f>
        <v>0</v>
      </c>
      <c r="J129" s="145">
        <f>المصروفات!J45</f>
        <v>0</v>
      </c>
      <c r="K129" s="145">
        <f>المصروفات!K45</f>
        <v>0</v>
      </c>
      <c r="L129" s="145">
        <f>المصروفات!L45</f>
        <v>0</v>
      </c>
      <c r="M129" s="145">
        <f>المصروفات!M45</f>
        <v>0</v>
      </c>
      <c r="N129" s="145">
        <f>المصروفات!N45</f>
        <v>0</v>
      </c>
      <c r="O129" s="146">
        <f t="shared" si="38"/>
        <v>0</v>
      </c>
    </row>
    <row r="130" spans="1:15" ht="14.25" customHeight="1">
      <c r="B130" s="161">
        <f>المصروفات!B46</f>
        <v>0</v>
      </c>
      <c r="C130" s="145">
        <f>المصروفات!C46</f>
        <v>0</v>
      </c>
      <c r="D130" s="145">
        <f>المصروفات!D46</f>
        <v>0</v>
      </c>
      <c r="E130" s="145">
        <f>المصروفات!E46</f>
        <v>0</v>
      </c>
      <c r="F130" s="145">
        <f>المصروفات!F46</f>
        <v>0</v>
      </c>
      <c r="G130" s="145">
        <f>المصروفات!G46</f>
        <v>0</v>
      </c>
      <c r="H130" s="145">
        <f>المصروفات!H46</f>
        <v>0</v>
      </c>
      <c r="I130" s="145">
        <f>المصروفات!I46</f>
        <v>0</v>
      </c>
      <c r="J130" s="145">
        <f>المصروفات!J46</f>
        <v>0</v>
      </c>
      <c r="K130" s="145">
        <f>المصروفات!K46</f>
        <v>0</v>
      </c>
      <c r="L130" s="145">
        <f>المصروفات!L46</f>
        <v>0</v>
      </c>
      <c r="M130" s="145">
        <f>المصروفات!M46</f>
        <v>0</v>
      </c>
      <c r="N130" s="145">
        <f>المصروفات!N46</f>
        <v>0</v>
      </c>
      <c r="O130" s="146">
        <f t="shared" si="38"/>
        <v>0</v>
      </c>
    </row>
    <row r="131" spans="1:15" ht="14.25" customHeight="1">
      <c r="B131" s="161">
        <f>المصروفات!B47</f>
        <v>0</v>
      </c>
      <c r="C131" s="145">
        <f>المصروفات!C47</f>
        <v>0</v>
      </c>
      <c r="D131" s="145">
        <f>المصروفات!D47</f>
        <v>0</v>
      </c>
      <c r="E131" s="145">
        <f>المصروفات!E47</f>
        <v>0</v>
      </c>
      <c r="F131" s="145">
        <f>المصروفات!F47</f>
        <v>0</v>
      </c>
      <c r="G131" s="145">
        <f>المصروفات!G47</f>
        <v>0</v>
      </c>
      <c r="H131" s="145">
        <f>المصروفات!H47</f>
        <v>0</v>
      </c>
      <c r="I131" s="145">
        <f>المصروفات!I47</f>
        <v>0</v>
      </c>
      <c r="J131" s="145">
        <f>المصروفات!J47</f>
        <v>0</v>
      </c>
      <c r="K131" s="145">
        <f>المصروفات!K47</f>
        <v>0</v>
      </c>
      <c r="L131" s="145">
        <f>المصروفات!L47</f>
        <v>0</v>
      </c>
      <c r="M131" s="145">
        <f>المصروفات!M47</f>
        <v>0</v>
      </c>
      <c r="N131" s="145">
        <f>المصروفات!N47</f>
        <v>0</v>
      </c>
      <c r="O131" s="146">
        <f t="shared" si="38"/>
        <v>0</v>
      </c>
    </row>
    <row r="132" spans="1:15" ht="14.25" customHeight="1">
      <c r="B132" s="161">
        <f>المصروفات!B48</f>
        <v>0</v>
      </c>
      <c r="C132" s="145">
        <f>المصروفات!C48</f>
        <v>0</v>
      </c>
      <c r="D132" s="145">
        <f>المصروفات!D48</f>
        <v>0</v>
      </c>
      <c r="E132" s="145">
        <f>المصروفات!E48</f>
        <v>0</v>
      </c>
      <c r="F132" s="145">
        <f>المصروفات!F48</f>
        <v>0</v>
      </c>
      <c r="G132" s="145">
        <f>المصروفات!G48</f>
        <v>0</v>
      </c>
      <c r="H132" s="145">
        <f>المصروفات!H48</f>
        <v>0</v>
      </c>
      <c r="I132" s="145">
        <f>المصروفات!I48</f>
        <v>0</v>
      </c>
      <c r="J132" s="145">
        <f>المصروفات!J48</f>
        <v>0</v>
      </c>
      <c r="K132" s="145">
        <f>المصروفات!K48</f>
        <v>0</v>
      </c>
      <c r="L132" s="145">
        <f>المصروفات!L48</f>
        <v>0</v>
      </c>
      <c r="M132" s="145">
        <f>المصروفات!M48</f>
        <v>0</v>
      </c>
      <c r="N132" s="145">
        <f>المصروفات!N48</f>
        <v>0</v>
      </c>
      <c r="O132" s="146">
        <f t="shared" si="38"/>
        <v>0</v>
      </c>
    </row>
    <row r="133" spans="1:15" ht="14.25" customHeight="1">
      <c r="B133" s="161">
        <f>المصروفات!B49</f>
        <v>0</v>
      </c>
      <c r="C133" s="145">
        <f>المصروفات!C49</f>
        <v>0</v>
      </c>
      <c r="D133" s="145">
        <f>المصروفات!D49</f>
        <v>0</v>
      </c>
      <c r="E133" s="145">
        <f>المصروفات!E49</f>
        <v>0</v>
      </c>
      <c r="F133" s="145">
        <f>المصروفات!F49</f>
        <v>0</v>
      </c>
      <c r="G133" s="145">
        <f>المصروفات!G49</f>
        <v>0</v>
      </c>
      <c r="H133" s="145">
        <f>المصروفات!H49</f>
        <v>0</v>
      </c>
      <c r="I133" s="145">
        <f>المصروفات!I49</f>
        <v>0</v>
      </c>
      <c r="J133" s="145">
        <f>المصروفات!J49</f>
        <v>0</v>
      </c>
      <c r="K133" s="145">
        <f>المصروفات!K49</f>
        <v>0</v>
      </c>
      <c r="L133" s="145">
        <f>المصروفات!L49</f>
        <v>0</v>
      </c>
      <c r="M133" s="145">
        <f>المصروفات!M49</f>
        <v>0</v>
      </c>
      <c r="N133" s="145">
        <f>المصروفات!N49</f>
        <v>0</v>
      </c>
      <c r="O133" s="146">
        <f t="shared" si="38"/>
        <v>0</v>
      </c>
    </row>
    <row r="134" spans="1:15" ht="14.25" customHeight="1">
      <c r="B134" s="168" t="s">
        <v>147</v>
      </c>
      <c r="C134" s="148">
        <f t="shared" ref="C134:N134" si="39">SUM(C126:C133)</f>
        <v>0</v>
      </c>
      <c r="D134" s="148">
        <f t="shared" si="39"/>
        <v>0</v>
      </c>
      <c r="E134" s="148">
        <f t="shared" si="39"/>
        <v>0</v>
      </c>
      <c r="F134" s="148">
        <f t="shared" si="39"/>
        <v>0</v>
      </c>
      <c r="G134" s="148">
        <f t="shared" si="39"/>
        <v>0</v>
      </c>
      <c r="H134" s="148">
        <f t="shared" si="39"/>
        <v>0</v>
      </c>
      <c r="I134" s="148">
        <f t="shared" si="39"/>
        <v>0</v>
      </c>
      <c r="J134" s="148">
        <f t="shared" si="39"/>
        <v>0</v>
      </c>
      <c r="K134" s="148">
        <f t="shared" si="39"/>
        <v>0</v>
      </c>
      <c r="L134" s="148">
        <f t="shared" si="39"/>
        <v>0</v>
      </c>
      <c r="M134" s="148">
        <f t="shared" si="39"/>
        <v>0</v>
      </c>
      <c r="N134" s="148">
        <f t="shared" si="39"/>
        <v>0</v>
      </c>
      <c r="O134" s="146">
        <f t="shared" si="38"/>
        <v>0</v>
      </c>
    </row>
    <row r="135" spans="1:15" ht="14.25" customHeight="1">
      <c r="A135" s="143" t="s">
        <v>154</v>
      </c>
      <c r="B135" s="260" t="s">
        <v>148</v>
      </c>
      <c r="C135" s="222"/>
      <c r="D135" s="222"/>
      <c r="E135" s="222"/>
      <c r="F135" s="222"/>
      <c r="G135" s="222"/>
      <c r="H135" s="222"/>
      <c r="I135" s="222"/>
      <c r="J135" s="222"/>
      <c r="K135" s="222"/>
      <c r="L135" s="222"/>
      <c r="M135" s="222"/>
      <c r="N135" s="222"/>
      <c r="O135" s="223"/>
    </row>
    <row r="136" spans="1:15" ht="14.25" customHeight="1">
      <c r="B136" s="159" t="s">
        <v>7</v>
      </c>
      <c r="C136" s="145">
        <f>' سداد القروض  '!C66</f>
        <v>0</v>
      </c>
      <c r="D136" s="145">
        <f>' سداد القروض  '!D66</f>
        <v>0</v>
      </c>
      <c r="E136" s="145">
        <f>' سداد القروض  '!E66</f>
        <v>0</v>
      </c>
      <c r="F136" s="145">
        <f>' سداد القروض  '!F66</f>
        <v>0</v>
      </c>
      <c r="G136" s="145">
        <f>' سداد القروض  '!G66</f>
        <v>0</v>
      </c>
      <c r="H136" s="145">
        <f>' سداد القروض  '!H66</f>
        <v>0</v>
      </c>
      <c r="I136" s="145">
        <f>' سداد القروض  '!I66</f>
        <v>0</v>
      </c>
      <c r="J136" s="145">
        <f>' سداد القروض  '!J66</f>
        <v>0</v>
      </c>
      <c r="K136" s="145">
        <f>' سداد القروض  '!K66</f>
        <v>0</v>
      </c>
      <c r="L136" s="145">
        <f>' سداد القروض  '!L66</f>
        <v>0</v>
      </c>
      <c r="M136" s="145">
        <f>' سداد القروض  '!M66</f>
        <v>0</v>
      </c>
      <c r="N136" s="145">
        <f>' سداد القروض  '!N66</f>
        <v>0</v>
      </c>
      <c r="O136" s="146">
        <f t="shared" ref="O136:O140" si="40">SUM(C136:N136)</f>
        <v>0</v>
      </c>
    </row>
    <row r="137" spans="1:15" ht="14.25" customHeight="1">
      <c r="B137" s="159" t="s">
        <v>156</v>
      </c>
      <c r="C137" s="145">
        <f>' سداد القروض  '!C22</f>
        <v>0</v>
      </c>
      <c r="D137" s="145">
        <f>' سداد القروض  '!D22</f>
        <v>0</v>
      </c>
      <c r="E137" s="145">
        <f>' سداد القروض  '!E22</f>
        <v>0</v>
      </c>
      <c r="F137" s="145">
        <f>' سداد القروض  '!F22</f>
        <v>0</v>
      </c>
      <c r="G137" s="145">
        <f>' سداد القروض  '!G22</f>
        <v>0</v>
      </c>
      <c r="H137" s="145">
        <f>' سداد القروض  '!H22</f>
        <v>0</v>
      </c>
      <c r="I137" s="145">
        <f>' سداد القروض  '!I22</f>
        <v>0</v>
      </c>
      <c r="J137" s="145">
        <f>' سداد القروض  '!J22</f>
        <v>0</v>
      </c>
      <c r="K137" s="145">
        <f>' سداد القروض  '!K22</f>
        <v>0</v>
      </c>
      <c r="L137" s="145">
        <f>' سداد القروض  '!L22</f>
        <v>0</v>
      </c>
      <c r="M137" s="145">
        <f>' سداد القروض  '!M22</f>
        <v>0</v>
      </c>
      <c r="N137" s="145">
        <f>' سداد القروض  '!N22</f>
        <v>0</v>
      </c>
      <c r="O137" s="146">
        <f t="shared" si="40"/>
        <v>0</v>
      </c>
    </row>
    <row r="138" spans="1:15" ht="14.25" customHeight="1">
      <c r="B138" s="159" t="s">
        <v>157</v>
      </c>
      <c r="C138" s="145">
        <f>' سداد القروض  '!C42</f>
        <v>0</v>
      </c>
      <c r="D138" s="145">
        <f>' سداد القروض  '!D42</f>
        <v>0</v>
      </c>
      <c r="E138" s="145">
        <f>' سداد القروض  '!E42</f>
        <v>0</v>
      </c>
      <c r="F138" s="145">
        <f>' سداد القروض  '!F42</f>
        <v>0</v>
      </c>
      <c r="G138" s="145">
        <f>' سداد القروض  '!G42</f>
        <v>0</v>
      </c>
      <c r="H138" s="145">
        <f>' سداد القروض  '!H42</f>
        <v>0</v>
      </c>
      <c r="I138" s="145">
        <f>' سداد القروض  '!I42</f>
        <v>0</v>
      </c>
      <c r="J138" s="145">
        <f>' سداد القروض  '!J42</f>
        <v>0</v>
      </c>
      <c r="K138" s="145">
        <f>' سداد القروض  '!K42</f>
        <v>0</v>
      </c>
      <c r="L138" s="145">
        <f>' سداد القروض  '!L42</f>
        <v>0</v>
      </c>
      <c r="M138" s="145">
        <f>' سداد القروض  '!M42</f>
        <v>0</v>
      </c>
      <c r="N138" s="145">
        <f>' سداد القروض  '!N42</f>
        <v>0</v>
      </c>
      <c r="O138" s="146">
        <f t="shared" si="40"/>
        <v>0</v>
      </c>
    </row>
    <row r="139" spans="1:15" ht="14.25" customHeight="1">
      <c r="B139" s="159" t="s">
        <v>158</v>
      </c>
      <c r="C139" s="145">
        <f>+المبيعات!E106*'معلومات اضافية'!$D$9</f>
        <v>0</v>
      </c>
      <c r="D139" s="145">
        <f>+المبيعات!F106*'معلومات اضافية'!$D$9</f>
        <v>0</v>
      </c>
      <c r="E139" s="145">
        <f>+المبيعات!G106*'معلومات اضافية'!$D$9</f>
        <v>0</v>
      </c>
      <c r="F139" s="145">
        <f>+المبيعات!H106*'معلومات اضافية'!$D$9</f>
        <v>0</v>
      </c>
      <c r="G139" s="145">
        <f>+المبيعات!I106*'معلومات اضافية'!$D$9</f>
        <v>0</v>
      </c>
      <c r="H139" s="145">
        <f>+المبيعات!J106*'معلومات اضافية'!$D$9</f>
        <v>0</v>
      </c>
      <c r="I139" s="145">
        <f>+المبيعات!K106*'معلومات اضافية'!$D$9</f>
        <v>0</v>
      </c>
      <c r="J139" s="145">
        <f>+المبيعات!L106*'معلومات اضافية'!$D$9</f>
        <v>0</v>
      </c>
      <c r="K139" s="145">
        <f>+المبيعات!M106*'معلومات اضافية'!$D$9</f>
        <v>0</v>
      </c>
      <c r="L139" s="145">
        <f>+المبيعات!N106*'معلومات اضافية'!$D$9</f>
        <v>0</v>
      </c>
      <c r="M139" s="145">
        <f>+المبيعات!O106*'معلومات اضافية'!$D$9</f>
        <v>0</v>
      </c>
      <c r="N139" s="145">
        <f>+المبيعات!P106*'معلومات اضافية'!$D$9</f>
        <v>0</v>
      </c>
      <c r="O139" s="146">
        <f t="shared" si="40"/>
        <v>0</v>
      </c>
    </row>
    <row r="140" spans="1:15" ht="14.25" customHeight="1">
      <c r="B140" s="159" t="s">
        <v>159</v>
      </c>
      <c r="C140" s="173">
        <f t="shared" ref="C140:N140" si="41">(C120*0.00688)</f>
        <v>0</v>
      </c>
      <c r="D140" s="173">
        <f t="shared" si="41"/>
        <v>0</v>
      </c>
      <c r="E140" s="173">
        <f t="shared" si="41"/>
        <v>0</v>
      </c>
      <c r="F140" s="173">
        <f t="shared" si="41"/>
        <v>0</v>
      </c>
      <c r="G140" s="173">
        <f t="shared" si="41"/>
        <v>0</v>
      </c>
      <c r="H140" s="173">
        <f t="shared" si="41"/>
        <v>0</v>
      </c>
      <c r="I140" s="173">
        <f t="shared" si="41"/>
        <v>0</v>
      </c>
      <c r="J140" s="173">
        <f t="shared" si="41"/>
        <v>0</v>
      </c>
      <c r="K140" s="173">
        <f t="shared" si="41"/>
        <v>0</v>
      </c>
      <c r="L140" s="173">
        <f t="shared" si="41"/>
        <v>0</v>
      </c>
      <c r="M140" s="173">
        <f t="shared" si="41"/>
        <v>0</v>
      </c>
      <c r="N140" s="173">
        <f t="shared" si="41"/>
        <v>0</v>
      </c>
      <c r="O140" s="146">
        <f t="shared" si="40"/>
        <v>0</v>
      </c>
    </row>
    <row r="141" spans="1:15" ht="14.25" customHeight="1">
      <c r="B141" s="168" t="s">
        <v>160</v>
      </c>
      <c r="C141" s="160">
        <f t="shared" ref="C141:N141" si="42">(C136+C137+C138+C139+C140)</f>
        <v>0</v>
      </c>
      <c r="D141" s="160">
        <f t="shared" si="42"/>
        <v>0</v>
      </c>
      <c r="E141" s="160">
        <f t="shared" si="42"/>
        <v>0</v>
      </c>
      <c r="F141" s="160">
        <f t="shared" si="42"/>
        <v>0</v>
      </c>
      <c r="G141" s="160">
        <f t="shared" si="42"/>
        <v>0</v>
      </c>
      <c r="H141" s="160">
        <f t="shared" si="42"/>
        <v>0</v>
      </c>
      <c r="I141" s="160">
        <f t="shared" si="42"/>
        <v>0</v>
      </c>
      <c r="J141" s="160">
        <f t="shared" si="42"/>
        <v>0</v>
      </c>
      <c r="K141" s="160">
        <f t="shared" si="42"/>
        <v>0</v>
      </c>
      <c r="L141" s="160">
        <f t="shared" si="42"/>
        <v>0</v>
      </c>
      <c r="M141" s="160">
        <f t="shared" si="42"/>
        <v>0</v>
      </c>
      <c r="N141" s="160">
        <f t="shared" si="42"/>
        <v>0</v>
      </c>
      <c r="O141" s="146">
        <f>SUM(O136:O140)</f>
        <v>0</v>
      </c>
    </row>
    <row r="142" spans="1:15" ht="14.25" customHeight="1">
      <c r="B142" s="260" t="s">
        <v>143</v>
      </c>
      <c r="C142" s="222"/>
      <c r="D142" s="222"/>
      <c r="E142" s="222"/>
      <c r="F142" s="222"/>
      <c r="G142" s="222"/>
      <c r="H142" s="222"/>
      <c r="I142" s="222"/>
      <c r="J142" s="222"/>
      <c r="K142" s="222"/>
      <c r="L142" s="222"/>
      <c r="M142" s="222"/>
      <c r="N142" s="222"/>
      <c r="O142" s="223"/>
    </row>
    <row r="143" spans="1:15" ht="14.25" customHeight="1">
      <c r="B143" s="154" t="s">
        <v>150</v>
      </c>
      <c r="C143" s="148">
        <f t="shared" ref="C143:N143" si="43">(C123-C134-C141)</f>
        <v>0</v>
      </c>
      <c r="D143" s="148">
        <f t="shared" si="43"/>
        <v>0</v>
      </c>
      <c r="E143" s="148">
        <f t="shared" si="43"/>
        <v>0</v>
      </c>
      <c r="F143" s="148">
        <f t="shared" si="43"/>
        <v>0</v>
      </c>
      <c r="G143" s="148">
        <f t="shared" si="43"/>
        <v>0</v>
      </c>
      <c r="H143" s="148">
        <f t="shared" si="43"/>
        <v>0</v>
      </c>
      <c r="I143" s="148">
        <f t="shared" si="43"/>
        <v>0</v>
      </c>
      <c r="J143" s="148">
        <f t="shared" si="43"/>
        <v>0</v>
      </c>
      <c r="K143" s="148">
        <f t="shared" si="43"/>
        <v>0</v>
      </c>
      <c r="L143" s="148">
        <f t="shared" si="43"/>
        <v>0</v>
      </c>
      <c r="M143" s="148">
        <f t="shared" si="43"/>
        <v>0</v>
      </c>
      <c r="N143" s="148">
        <f t="shared" si="43"/>
        <v>0</v>
      </c>
      <c r="O143" s="148">
        <f>SUM(C143:N143)</f>
        <v>0</v>
      </c>
    </row>
    <row r="144" spans="1:15" ht="14.25" customHeight="1">
      <c r="B144" s="154" t="s">
        <v>151</v>
      </c>
      <c r="C144" s="105" t="e">
        <f t="shared" ref="C144:O144" si="44">(C143/C120)</f>
        <v>#DIV/0!</v>
      </c>
      <c r="D144" s="105" t="e">
        <f t="shared" si="44"/>
        <v>#DIV/0!</v>
      </c>
      <c r="E144" s="105" t="e">
        <f t="shared" si="44"/>
        <v>#DIV/0!</v>
      </c>
      <c r="F144" s="105" t="e">
        <f t="shared" si="44"/>
        <v>#DIV/0!</v>
      </c>
      <c r="G144" s="105" t="e">
        <f t="shared" si="44"/>
        <v>#DIV/0!</v>
      </c>
      <c r="H144" s="105" t="e">
        <f t="shared" si="44"/>
        <v>#DIV/0!</v>
      </c>
      <c r="I144" s="105" t="e">
        <f t="shared" si="44"/>
        <v>#DIV/0!</v>
      </c>
      <c r="J144" s="105" t="e">
        <f t="shared" si="44"/>
        <v>#DIV/0!</v>
      </c>
      <c r="K144" s="105" t="e">
        <f t="shared" si="44"/>
        <v>#DIV/0!</v>
      </c>
      <c r="L144" s="105" t="e">
        <f t="shared" si="44"/>
        <v>#DIV/0!</v>
      </c>
      <c r="M144" s="105" t="e">
        <f t="shared" si="44"/>
        <v>#DIV/0!</v>
      </c>
      <c r="N144" s="105" t="e">
        <f t="shared" si="44"/>
        <v>#DIV/0!</v>
      </c>
      <c r="O144" s="105" t="e">
        <f t="shared" si="44"/>
        <v>#DIV/0!</v>
      </c>
    </row>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8">
    <mergeCell ref="B3:E3"/>
    <mergeCell ref="B15:E15"/>
    <mergeCell ref="B17:E17"/>
    <mergeCell ref="B19:E19"/>
    <mergeCell ref="G24:J26"/>
    <mergeCell ref="B28:O28"/>
    <mergeCell ref="B44:O44"/>
    <mergeCell ref="G105:J107"/>
    <mergeCell ref="B109:O109"/>
    <mergeCell ref="B135:O135"/>
    <mergeCell ref="B142:O142"/>
    <mergeCell ref="B55:O55"/>
    <mergeCell ref="B62:O62"/>
    <mergeCell ref="G65:J67"/>
    <mergeCell ref="B69:O69"/>
    <mergeCell ref="B85:O85"/>
    <mergeCell ref="B95:O95"/>
    <mergeCell ref="B102:O102"/>
  </mergeCells>
  <conditionalFormatting sqref="C63:N63">
    <cfRule type="cellIs" dxfId="69" priority="1" operator="greaterThan">
      <formula>0</formula>
    </cfRule>
  </conditionalFormatting>
  <conditionalFormatting sqref="C63:N63">
    <cfRule type="cellIs" dxfId="68" priority="2" operator="lessThan">
      <formula>0</formula>
    </cfRule>
  </conditionalFormatting>
  <conditionalFormatting sqref="C103:O103">
    <cfRule type="cellIs" dxfId="67" priority="3" operator="greaterThan">
      <formula>0</formula>
    </cfRule>
  </conditionalFormatting>
  <conditionalFormatting sqref="C103:O103">
    <cfRule type="cellIs" dxfId="66" priority="4" operator="lessThan">
      <formula>0</formula>
    </cfRule>
  </conditionalFormatting>
  <conditionalFormatting sqref="C143:O143">
    <cfRule type="cellIs" dxfId="65" priority="5" operator="greaterThan">
      <formula>0</formula>
    </cfRule>
  </conditionalFormatting>
  <conditionalFormatting sqref="C143:O143">
    <cfRule type="cellIs" dxfId="64" priority="6" operator="lessThan">
      <formula>0</formula>
    </cfRule>
  </conditionalFormatting>
  <conditionalFormatting sqref="C144:N144">
    <cfRule type="cellIs" dxfId="63" priority="7" operator="greaterThan">
      <formula>0.01</formula>
    </cfRule>
  </conditionalFormatting>
  <conditionalFormatting sqref="C144:N144">
    <cfRule type="cellIs" dxfId="62" priority="8" operator="lessThan">
      <formula>0</formula>
    </cfRule>
  </conditionalFormatting>
  <conditionalFormatting sqref="O144">
    <cfRule type="cellIs" dxfId="61" priority="9" operator="greaterThan">
      <formula>0.01</formula>
    </cfRule>
  </conditionalFormatting>
  <conditionalFormatting sqref="O144">
    <cfRule type="cellIs" dxfId="60" priority="10" operator="lessThan">
      <formula>0</formula>
    </cfRule>
  </conditionalFormatting>
  <conditionalFormatting sqref="C64:N64">
    <cfRule type="cellIs" dxfId="59" priority="11" operator="greaterThan">
      <formula>0</formula>
    </cfRule>
  </conditionalFormatting>
  <conditionalFormatting sqref="C64:N64">
    <cfRule type="cellIs" dxfId="58" priority="12" operator="lessThan">
      <formula>0</formula>
    </cfRule>
  </conditionalFormatting>
  <conditionalFormatting sqref="C63:N63">
    <cfRule type="cellIs" dxfId="57" priority="13" operator="greaterThan">
      <formula>0</formula>
    </cfRule>
  </conditionalFormatting>
  <conditionalFormatting sqref="C63:N63">
    <cfRule type="cellIs" dxfId="56" priority="14" operator="lessThan">
      <formula>0</formula>
    </cfRule>
  </conditionalFormatting>
  <conditionalFormatting sqref="C64:N64">
    <cfRule type="cellIs" dxfId="55" priority="15" operator="greaterThan">
      <formula>0</formula>
    </cfRule>
  </conditionalFormatting>
  <conditionalFormatting sqref="C64:N64">
    <cfRule type="cellIs" dxfId="54" priority="16" operator="lessThan">
      <formula>0</formula>
    </cfRule>
  </conditionalFormatting>
  <conditionalFormatting sqref="C104:O104">
    <cfRule type="cellIs" dxfId="53" priority="17" operator="greaterThan">
      <formula>0</formula>
    </cfRule>
  </conditionalFormatting>
  <conditionalFormatting sqref="C104:O104">
    <cfRule type="cellIs" dxfId="52" priority="18" operator="lessThan">
      <formula>0</formula>
    </cfRule>
  </conditionalFormatting>
  <conditionalFormatting sqref="C20:E21">
    <cfRule type="cellIs" dxfId="51" priority="19" operator="greaterThan">
      <formula>0</formula>
    </cfRule>
  </conditionalFormatting>
  <conditionalFormatting sqref="C20:E21">
    <cfRule type="cellIs" dxfId="50" priority="20" operator="lessThan">
      <formula>0</formula>
    </cfRule>
  </conditionalFormatting>
  <conditionalFormatting sqref="O63:O64">
    <cfRule type="cellIs" dxfId="49" priority="21" operator="greaterThan">
      <formula>0</formula>
    </cfRule>
  </conditionalFormatting>
  <conditionalFormatting sqref="O63:O64">
    <cfRule type="cellIs" dxfId="48" priority="22" operator="lessThan">
      <formula>0</formula>
    </cfRule>
  </conditionalFormatting>
  <conditionalFormatting sqref="O63:O64">
    <cfRule type="cellIs" dxfId="47" priority="23" operator="greaterThan">
      <formula>0</formula>
    </cfRule>
  </conditionalFormatting>
  <conditionalFormatting sqref="O63:O64">
    <cfRule type="cellIs" dxfId="46" priority="24" operator="lessThan">
      <formula>0</formula>
    </cfRule>
  </conditionalFormatting>
  <pageMargins left="0.7" right="0.7" top="0.75" bottom="0.75" header="0" footer="0"/>
  <pageSetup paperSize="9" orientation="portrait"/>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1000"/>
  <sheetViews>
    <sheetView workbookViewId="0"/>
  </sheetViews>
  <sheetFormatPr defaultColWidth="12.625" defaultRowHeight="15" customHeight="1"/>
  <cols>
    <col min="1" max="1" width="7.625" customWidth="1"/>
    <col min="2" max="2" width="17.125" customWidth="1"/>
    <col min="3" max="3" width="13.5" customWidth="1"/>
    <col min="4" max="9" width="9.875" customWidth="1"/>
    <col min="10" max="14" width="10.75" customWidth="1"/>
    <col min="15" max="15" width="15.25" customWidth="1"/>
    <col min="16" max="26" width="7.625" customWidth="1"/>
  </cols>
  <sheetData>
    <row r="1" spans="1:15" ht="14.25" customHeight="1"/>
    <row r="2" spans="1:15" ht="14.25" customHeight="1"/>
    <row r="3" spans="1:15" ht="14.25" customHeight="1">
      <c r="G3" s="258" t="s">
        <v>166</v>
      </c>
      <c r="H3" s="210"/>
      <c r="I3" s="210"/>
      <c r="J3" s="210"/>
    </row>
    <row r="4" spans="1:15" ht="14.25" customHeight="1">
      <c r="G4" s="210"/>
      <c r="H4" s="210"/>
      <c r="I4" s="210"/>
      <c r="J4" s="210"/>
    </row>
    <row r="5" spans="1:15" ht="15" customHeight="1">
      <c r="G5" s="254"/>
      <c r="H5" s="254"/>
      <c r="I5" s="254"/>
      <c r="J5" s="254"/>
    </row>
    <row r="6" spans="1:15" ht="14.25" customHeight="1">
      <c r="B6" s="174"/>
      <c r="C6" s="175" t="s">
        <v>52</v>
      </c>
      <c r="D6" s="175" t="s">
        <v>53</v>
      </c>
      <c r="E6" s="175" t="s">
        <v>54</v>
      </c>
      <c r="F6" s="175" t="s">
        <v>55</v>
      </c>
      <c r="G6" s="175" t="s">
        <v>56</v>
      </c>
      <c r="H6" s="175" t="s">
        <v>57</v>
      </c>
      <c r="I6" s="175" t="s">
        <v>58</v>
      </c>
      <c r="J6" s="175" t="s">
        <v>59</v>
      </c>
      <c r="K6" s="175" t="s">
        <v>60</v>
      </c>
      <c r="L6" s="175" t="s">
        <v>61</v>
      </c>
      <c r="M6" s="175" t="s">
        <v>62</v>
      </c>
      <c r="N6" s="175" t="s">
        <v>63</v>
      </c>
      <c r="O6" s="176" t="s">
        <v>167</v>
      </c>
    </row>
    <row r="7" spans="1:15" ht="14.25" customHeight="1">
      <c r="A7" s="143"/>
      <c r="B7" s="268" t="s">
        <v>168</v>
      </c>
      <c r="C7" s="222"/>
      <c r="D7" s="222"/>
      <c r="E7" s="222"/>
      <c r="F7" s="222"/>
      <c r="G7" s="222"/>
      <c r="H7" s="222"/>
      <c r="I7" s="222"/>
      <c r="J7" s="222"/>
      <c r="K7" s="222"/>
      <c r="L7" s="222"/>
      <c r="M7" s="222"/>
      <c r="N7" s="222"/>
      <c r="O7" s="223"/>
    </row>
    <row r="8" spans="1:15" ht="14.25" customHeight="1">
      <c r="B8" s="177" t="s">
        <v>169</v>
      </c>
      <c r="C8" s="178">
        <f>(المبيعات!E44*'معلومات اضافية'!$C$6)</f>
        <v>0</v>
      </c>
      <c r="D8" s="178">
        <f>المبيعات!F44*'معلومات اضافية'!$C$6</f>
        <v>0</v>
      </c>
      <c r="E8" s="178">
        <f>المبيعات!G44*'معلومات اضافية'!$C$6</f>
        <v>0</v>
      </c>
      <c r="F8" s="178">
        <f>المبيعات!H44*'معلومات اضافية'!$C$6</f>
        <v>0</v>
      </c>
      <c r="G8" s="178">
        <f>المبيعات!I44*'معلومات اضافية'!$C$6</f>
        <v>0</v>
      </c>
      <c r="H8" s="178">
        <f>المبيعات!J44*'معلومات اضافية'!$C$6</f>
        <v>0</v>
      </c>
      <c r="I8" s="178">
        <f>المبيعات!K44*'معلومات اضافية'!$C$6</f>
        <v>0</v>
      </c>
      <c r="J8" s="178">
        <f>المبيعات!L44*'معلومات اضافية'!$C$6</f>
        <v>0</v>
      </c>
      <c r="K8" s="178">
        <f>المبيعات!M44*'معلومات اضافية'!$C$6</f>
        <v>0</v>
      </c>
      <c r="L8" s="178">
        <f>المبيعات!N44*'معلومات اضافية'!$C$6</f>
        <v>0</v>
      </c>
      <c r="M8" s="178">
        <f>المبيعات!O44*'معلومات اضافية'!$C$6</f>
        <v>0</v>
      </c>
      <c r="N8" s="178">
        <f>المبيعات!P44*'معلومات اضافية'!$C$6</f>
        <v>0</v>
      </c>
      <c r="O8" s="129">
        <f t="shared" ref="O8:O11" si="0">SUM(C8:N8)</f>
        <v>0</v>
      </c>
    </row>
    <row r="9" spans="1:15" ht="14.25" customHeight="1">
      <c r="B9" s="177" t="s">
        <v>170</v>
      </c>
      <c r="C9" s="178"/>
      <c r="D9" s="178">
        <f>المبيعات!E44*'معلومات اضافية'!$C$7</f>
        <v>0</v>
      </c>
      <c r="E9" s="178">
        <f>(المبيعات!F44*'معلومات اضافية'!$C$7)+(المبيعات!E44*'معلومات اضافية'!$C$8)</f>
        <v>0</v>
      </c>
      <c r="F9" s="178">
        <f>(المبيعات!G44*'معلومات اضافية'!$C$7)+(المبيعات!F44*'معلومات اضافية'!$C$8)</f>
        <v>0</v>
      </c>
      <c r="G9" s="178">
        <f>(المبيعات!H44*'معلومات اضافية'!$C$7)+(المبيعات!G44*'معلومات اضافية'!$C$8)</f>
        <v>0</v>
      </c>
      <c r="H9" s="178">
        <f>(المبيعات!I44*'معلومات اضافية'!$C$7)+(المبيعات!H44*'معلومات اضافية'!$C$8)</f>
        <v>0</v>
      </c>
      <c r="I9" s="178">
        <f>(المبيعات!J44*'معلومات اضافية'!$C$7)+(المبيعات!I44*'معلومات اضافية'!$C$8)</f>
        <v>0</v>
      </c>
      <c r="J9" s="178">
        <f>(المبيعات!K44*'معلومات اضافية'!$C$7)+(المبيعات!J44*'معلومات اضافية'!$C$8)</f>
        <v>0</v>
      </c>
      <c r="K9" s="178">
        <f>(المبيعات!L44*'معلومات اضافية'!$C$7)+(المبيعات!K44*'معلومات اضافية'!$C$8)</f>
        <v>0</v>
      </c>
      <c r="L9" s="178">
        <f>(المبيعات!M44*'معلومات اضافية'!$C$7)+(المبيعات!L44*'معلومات اضافية'!$C$8)</f>
        <v>0</v>
      </c>
      <c r="M9" s="178">
        <f>(المبيعات!N44*'معلومات اضافية'!$C$7)+(المبيعات!M44*'معلومات اضافية'!$C$8)</f>
        <v>0</v>
      </c>
      <c r="N9" s="178">
        <f>(المبيعات!O44*'معلومات اضافية'!$C$7)+(المبيعات!N44*'معلومات اضافية'!$C$8)</f>
        <v>0</v>
      </c>
      <c r="O9" s="129">
        <f t="shared" si="0"/>
        <v>0</v>
      </c>
    </row>
    <row r="10" spans="1:15" ht="14.25" customHeight="1">
      <c r="B10" s="177" t="s">
        <v>120</v>
      </c>
      <c r="C10" s="178">
        <f>'الأرباح والخسائر'!C40</f>
        <v>0</v>
      </c>
      <c r="D10" s="178">
        <f>'الأرباح والخسائر'!D40</f>
        <v>0</v>
      </c>
      <c r="E10" s="178">
        <f>'الأرباح والخسائر'!E40</f>
        <v>0</v>
      </c>
      <c r="F10" s="178">
        <f>'الأرباح والخسائر'!F40</f>
        <v>0</v>
      </c>
      <c r="G10" s="178">
        <f>'الأرباح والخسائر'!G40</f>
        <v>0</v>
      </c>
      <c r="H10" s="178">
        <f>'الأرباح والخسائر'!H40</f>
        <v>0</v>
      </c>
      <c r="I10" s="178">
        <f>'الأرباح والخسائر'!I40</f>
        <v>0</v>
      </c>
      <c r="J10" s="178">
        <f>'الأرباح والخسائر'!J40</f>
        <v>0</v>
      </c>
      <c r="K10" s="178">
        <f>'الأرباح والخسائر'!K40</f>
        <v>0</v>
      </c>
      <c r="L10" s="178">
        <f>'الأرباح والخسائر'!L40</f>
        <v>0</v>
      </c>
      <c r="M10" s="178">
        <f>'الأرباح والخسائر'!M40</f>
        <v>0</v>
      </c>
      <c r="N10" s="178">
        <f>'الأرباح والخسائر'!N40</f>
        <v>0</v>
      </c>
      <c r="O10" s="129">
        <f t="shared" si="0"/>
        <v>0</v>
      </c>
    </row>
    <row r="11" spans="1:15" ht="14.25" customHeight="1">
      <c r="B11" s="179" t="s">
        <v>171</v>
      </c>
      <c r="C11" s="180">
        <f t="shared" ref="C11:N11" si="1">SUM(C8:C10)</f>
        <v>0</v>
      </c>
      <c r="D11" s="180">
        <f t="shared" si="1"/>
        <v>0</v>
      </c>
      <c r="E11" s="180">
        <f t="shared" si="1"/>
        <v>0</v>
      </c>
      <c r="F11" s="180">
        <f t="shared" si="1"/>
        <v>0</v>
      </c>
      <c r="G11" s="180">
        <f t="shared" si="1"/>
        <v>0</v>
      </c>
      <c r="H11" s="180">
        <f t="shared" si="1"/>
        <v>0</v>
      </c>
      <c r="I11" s="180">
        <f t="shared" si="1"/>
        <v>0</v>
      </c>
      <c r="J11" s="180">
        <f t="shared" si="1"/>
        <v>0</v>
      </c>
      <c r="K11" s="180">
        <f t="shared" si="1"/>
        <v>0</v>
      </c>
      <c r="L11" s="180">
        <f t="shared" si="1"/>
        <v>0</v>
      </c>
      <c r="M11" s="180">
        <f t="shared" si="1"/>
        <v>0</v>
      </c>
      <c r="N11" s="180">
        <f t="shared" si="1"/>
        <v>0</v>
      </c>
      <c r="O11" s="180">
        <f t="shared" si="0"/>
        <v>0</v>
      </c>
    </row>
    <row r="12" spans="1:15" ht="14.25" customHeight="1">
      <c r="A12" s="143"/>
      <c r="B12" s="269" t="s">
        <v>172</v>
      </c>
      <c r="C12" s="222"/>
      <c r="D12" s="222"/>
      <c r="E12" s="222"/>
      <c r="F12" s="222"/>
      <c r="G12" s="222"/>
      <c r="H12" s="222"/>
      <c r="I12" s="222"/>
      <c r="J12" s="222"/>
      <c r="K12" s="222"/>
      <c r="L12" s="222"/>
      <c r="M12" s="222"/>
      <c r="N12" s="222"/>
      <c r="O12" s="223"/>
    </row>
    <row r="13" spans="1:15" ht="14.25" customHeight="1">
      <c r="B13" s="177" t="s">
        <v>173</v>
      </c>
      <c r="C13" s="178">
        <f>'معلومات اضافية'!D30</f>
        <v>0</v>
      </c>
      <c r="D13" s="178">
        <f>'معلومات اضافية'!E30</f>
        <v>0</v>
      </c>
      <c r="E13" s="178">
        <f>'معلومات اضافية'!F30</f>
        <v>0</v>
      </c>
      <c r="F13" s="178">
        <f>'معلومات اضافية'!G30</f>
        <v>0</v>
      </c>
      <c r="G13" s="178">
        <f>'معلومات اضافية'!H30</f>
        <v>0</v>
      </c>
      <c r="H13" s="178">
        <f>'معلومات اضافية'!I30</f>
        <v>0</v>
      </c>
      <c r="I13" s="178">
        <f>'معلومات اضافية'!J30</f>
        <v>0</v>
      </c>
      <c r="J13" s="178">
        <f>'معلومات اضافية'!K30</f>
        <v>0</v>
      </c>
      <c r="K13" s="178">
        <f>'معلومات اضافية'!L30</f>
        <v>0</v>
      </c>
      <c r="L13" s="178">
        <f>'معلومات اضافية'!M30</f>
        <v>0</v>
      </c>
      <c r="M13" s="178">
        <f>'معلومات اضافية'!N30</f>
        <v>0</v>
      </c>
      <c r="N13" s="178">
        <f>'معلومات اضافية'!O30</f>
        <v>0</v>
      </c>
      <c r="O13" s="180">
        <f t="shared" ref="O13:O18" si="2">SUM(C13:N13)</f>
        <v>0</v>
      </c>
    </row>
    <row r="14" spans="1:15" ht="14.25" customHeight="1">
      <c r="B14" s="177" t="s">
        <v>46</v>
      </c>
      <c r="C14" s="178">
        <f>المبيعات!E45*'معلومات اضافية'!$C$14</f>
        <v>0</v>
      </c>
      <c r="D14" s="178">
        <f>(المبيعات!F45*'معلومات اضافية'!$C$14)+(المبيعات!E45*'معلومات اضافية'!$C$15)</f>
        <v>0</v>
      </c>
      <c r="E14" s="178">
        <f>(المبيعات!G45*'معلومات اضافية'!$C$14)+(المبيعات!F45*'معلومات اضافية'!$C$15)+(المبيعات!E45*'معلومات اضافية'!$C$16)</f>
        <v>0</v>
      </c>
      <c r="F14" s="178">
        <f>(المبيعات!H45*'معلومات اضافية'!$C$14)+(المبيعات!G45*'معلومات اضافية'!$C$15)+(المبيعات!F45*'معلومات اضافية'!$C$16)</f>
        <v>0</v>
      </c>
      <c r="G14" s="178">
        <f>(المبيعات!I45*'معلومات اضافية'!$C$14)+(المبيعات!H45*'معلومات اضافية'!$C$15)+(المبيعات!G45*'معلومات اضافية'!$C$16)</f>
        <v>0</v>
      </c>
      <c r="H14" s="178">
        <f>(المبيعات!J45*'معلومات اضافية'!$C$14)+(المبيعات!I45*'معلومات اضافية'!$C$15)+(المبيعات!H45*'معلومات اضافية'!$C$16)</f>
        <v>0</v>
      </c>
      <c r="I14" s="178">
        <f>(المبيعات!K45*'معلومات اضافية'!$C$14)+(المبيعات!J45*'معلومات اضافية'!$C$15)+(المبيعات!I45*'معلومات اضافية'!$C$16)</f>
        <v>0</v>
      </c>
      <c r="J14" s="178">
        <f>(المبيعات!L45*'معلومات اضافية'!$C$14)+(المبيعات!K45*'معلومات اضافية'!$C$15)+(المبيعات!J45*'معلومات اضافية'!$C$16)</f>
        <v>0</v>
      </c>
      <c r="K14" s="178">
        <f>(المبيعات!M45*'معلومات اضافية'!$C$14)+(المبيعات!L45*'معلومات اضافية'!$C$15)+(المبيعات!K45*'معلومات اضافية'!$C$16)</f>
        <v>0</v>
      </c>
      <c r="L14" s="178">
        <f>(المبيعات!N45*'معلومات اضافية'!$C$14)+(المبيعات!M45*'معلومات اضافية'!$C$15)+(المبيعات!L45*'معلومات اضافية'!$C$16)</f>
        <v>0</v>
      </c>
      <c r="M14" s="178">
        <f>(المبيعات!O45*'معلومات اضافية'!$C$14)+(المبيعات!N45*'معلومات اضافية'!$C$15)+(المبيعات!M45*'معلومات اضافية'!$C$16)</f>
        <v>0</v>
      </c>
      <c r="N14" s="178">
        <f>(المبيعات!P45*'معلومات اضافية'!$C$14)+(المبيعات!O45*'معلومات اضافية'!$C$15)+(المبيعات!N45*'معلومات اضافية'!$C$16)</f>
        <v>0</v>
      </c>
      <c r="O14" s="180">
        <f t="shared" si="2"/>
        <v>0</v>
      </c>
    </row>
    <row r="15" spans="1:15" ht="14.25" customHeight="1">
      <c r="B15" s="177" t="s">
        <v>174</v>
      </c>
      <c r="C15" s="181"/>
      <c r="D15" s="181"/>
      <c r="E15" s="181"/>
      <c r="F15" s="181"/>
      <c r="G15" s="181"/>
      <c r="H15" s="181"/>
      <c r="I15" s="181"/>
      <c r="J15" s="181"/>
      <c r="K15" s="181"/>
      <c r="L15" s="181"/>
      <c r="M15" s="181"/>
      <c r="N15" s="181"/>
      <c r="O15" s="180">
        <f t="shared" si="2"/>
        <v>0</v>
      </c>
    </row>
    <row r="16" spans="1:15" ht="14.25" customHeight="1">
      <c r="B16" s="177" t="s">
        <v>175</v>
      </c>
      <c r="C16" s="178">
        <f>'الأرباح والخسائر'!C54</f>
        <v>0</v>
      </c>
      <c r="D16" s="178">
        <f>'الأرباح والخسائر'!D54</f>
        <v>0</v>
      </c>
      <c r="E16" s="178">
        <f>'الأرباح والخسائر'!E54</f>
        <v>0</v>
      </c>
      <c r="F16" s="178">
        <f>'الأرباح والخسائر'!F54</f>
        <v>0</v>
      </c>
      <c r="G16" s="178">
        <f>'الأرباح والخسائر'!G54</f>
        <v>0</v>
      </c>
      <c r="H16" s="178">
        <f>'الأرباح والخسائر'!H54</f>
        <v>0</v>
      </c>
      <c r="I16" s="178">
        <f>'الأرباح والخسائر'!I54</f>
        <v>0</v>
      </c>
      <c r="J16" s="178">
        <f>'الأرباح والخسائر'!J54</f>
        <v>0</v>
      </c>
      <c r="K16" s="178">
        <f>'الأرباح والخسائر'!K54</f>
        <v>0</v>
      </c>
      <c r="L16" s="178">
        <f>'الأرباح والخسائر'!L54</f>
        <v>0</v>
      </c>
      <c r="M16" s="178">
        <f>'الأرباح والخسائر'!M54</f>
        <v>0</v>
      </c>
      <c r="N16" s="178">
        <f>'الأرباح والخسائر'!N54</f>
        <v>0</v>
      </c>
      <c r="O16" s="180">
        <f t="shared" si="2"/>
        <v>0</v>
      </c>
    </row>
    <row r="17" spans="1:16" ht="14.25" customHeight="1">
      <c r="B17" s="177" t="s">
        <v>176</v>
      </c>
      <c r="C17" s="178"/>
      <c r="D17" s="178"/>
      <c r="E17" s="178"/>
      <c r="F17" s="178">
        <f>SUM(C10+D10+E10)</f>
        <v>0</v>
      </c>
      <c r="G17" s="178"/>
      <c r="H17" s="178"/>
      <c r="I17" s="178">
        <f>SUM(F10+G10+H10)</f>
        <v>0</v>
      </c>
      <c r="J17" s="178"/>
      <c r="K17" s="178"/>
      <c r="L17" s="178">
        <f>SUM(I10+J10+K10)</f>
        <v>0</v>
      </c>
      <c r="M17" s="178"/>
      <c r="N17" s="178"/>
      <c r="O17" s="180">
        <f t="shared" si="2"/>
        <v>0</v>
      </c>
    </row>
    <row r="18" spans="1:16" ht="14.25" customHeight="1">
      <c r="B18" s="177" t="s">
        <v>177</v>
      </c>
      <c r="C18" s="178">
        <f>SUM(' سداد القروض  '!C14:C15)+SUM(' سداد القروض  '!C34:C35)</f>
        <v>0</v>
      </c>
      <c r="D18" s="178">
        <f>SUM(' سداد القروض  '!D14:D15)+SUM(' سداد القروض  '!D34:D35)</f>
        <v>0</v>
      </c>
      <c r="E18" s="178">
        <f>SUM(' سداد القروض  '!E14:E15)+SUM(' سداد القروض  '!E34:E35)</f>
        <v>0</v>
      </c>
      <c r="F18" s="178">
        <f>SUM(' سداد القروض  '!F14:F15)+SUM(' سداد القروض  '!F34:F35)</f>
        <v>0</v>
      </c>
      <c r="G18" s="178">
        <f>SUM(' سداد القروض  '!G14:G15)+SUM(' سداد القروض  '!G34:G35)</f>
        <v>0</v>
      </c>
      <c r="H18" s="178">
        <f>SUM(' سداد القروض  '!H14:H15)+SUM(' سداد القروض  '!H34:H35)</f>
        <v>0</v>
      </c>
      <c r="I18" s="178">
        <f>SUM(' سداد القروض  '!I14:I15)+SUM(' سداد القروض  '!I34:I35)</f>
        <v>0</v>
      </c>
      <c r="J18" s="178">
        <f>SUM(' سداد القروض  '!J14:J15)+SUM(' سداد القروض  '!J34:J35)</f>
        <v>0</v>
      </c>
      <c r="K18" s="178">
        <f>SUM(' سداد القروض  '!K14:K15)+SUM(' سداد القروض  '!K34:K35)</f>
        <v>0</v>
      </c>
      <c r="L18" s="178">
        <f>SUM(' سداد القروض  '!L14:L15)+SUM(' سداد القروض  '!L34:L35)</f>
        <v>0</v>
      </c>
      <c r="M18" s="178">
        <f>SUM(' سداد القروض  '!M14:M15)+SUM(' سداد القروض  '!M34:M35)</f>
        <v>0</v>
      </c>
      <c r="N18" s="178">
        <f>SUM(' سداد القروض  '!N14:N15)+SUM(' سداد القروض  '!N34:N35)</f>
        <v>0</v>
      </c>
      <c r="O18" s="180">
        <f t="shared" si="2"/>
        <v>0</v>
      </c>
    </row>
    <row r="19" spans="1:16" ht="14.25" customHeight="1">
      <c r="B19" s="182" t="s">
        <v>178</v>
      </c>
      <c r="C19" s="183">
        <f t="shared" ref="C19:O19" si="3">SUM(C13:C18)</f>
        <v>0</v>
      </c>
      <c r="D19" s="183">
        <f t="shared" si="3"/>
        <v>0</v>
      </c>
      <c r="E19" s="183">
        <f t="shared" si="3"/>
        <v>0</v>
      </c>
      <c r="F19" s="183">
        <f t="shared" si="3"/>
        <v>0</v>
      </c>
      <c r="G19" s="183">
        <f t="shared" si="3"/>
        <v>0</v>
      </c>
      <c r="H19" s="183">
        <f t="shared" si="3"/>
        <v>0</v>
      </c>
      <c r="I19" s="183">
        <f t="shared" si="3"/>
        <v>0</v>
      </c>
      <c r="J19" s="183">
        <f t="shared" si="3"/>
        <v>0</v>
      </c>
      <c r="K19" s="183">
        <f t="shared" si="3"/>
        <v>0</v>
      </c>
      <c r="L19" s="183">
        <f t="shared" si="3"/>
        <v>0</v>
      </c>
      <c r="M19" s="183">
        <f t="shared" si="3"/>
        <v>0</v>
      </c>
      <c r="N19" s="183">
        <f t="shared" si="3"/>
        <v>0</v>
      </c>
      <c r="O19" s="180">
        <f t="shared" si="3"/>
        <v>0</v>
      </c>
    </row>
    <row r="20" spans="1:16" ht="14.25" customHeight="1">
      <c r="A20" s="143"/>
      <c r="B20" s="269" t="s">
        <v>179</v>
      </c>
      <c r="C20" s="222"/>
      <c r="D20" s="222"/>
      <c r="E20" s="222"/>
      <c r="F20" s="222"/>
      <c r="G20" s="222"/>
      <c r="H20" s="222"/>
      <c r="I20" s="222"/>
      <c r="J20" s="222"/>
      <c r="K20" s="222"/>
      <c r="L20" s="222"/>
      <c r="M20" s="222"/>
      <c r="N20" s="222"/>
      <c r="O20" s="223"/>
    </row>
    <row r="21" spans="1:16" ht="14.25" customHeight="1">
      <c r="B21" s="179" t="s">
        <v>180</v>
      </c>
      <c r="C21" s="180">
        <f t="shared" ref="C21:N21" si="4">(C11-C19)</f>
        <v>0</v>
      </c>
      <c r="D21" s="180">
        <f t="shared" si="4"/>
        <v>0</v>
      </c>
      <c r="E21" s="180">
        <f t="shared" si="4"/>
        <v>0</v>
      </c>
      <c r="F21" s="180">
        <f t="shared" si="4"/>
        <v>0</v>
      </c>
      <c r="G21" s="180">
        <f t="shared" si="4"/>
        <v>0</v>
      </c>
      <c r="H21" s="180">
        <f t="shared" si="4"/>
        <v>0</v>
      </c>
      <c r="I21" s="180">
        <f t="shared" si="4"/>
        <v>0</v>
      </c>
      <c r="J21" s="180">
        <f t="shared" si="4"/>
        <v>0</v>
      </c>
      <c r="K21" s="180">
        <f t="shared" si="4"/>
        <v>0</v>
      </c>
      <c r="L21" s="180">
        <f t="shared" si="4"/>
        <v>0</v>
      </c>
      <c r="M21" s="180">
        <f t="shared" si="4"/>
        <v>0</v>
      </c>
      <c r="N21" s="180">
        <f t="shared" si="4"/>
        <v>0</v>
      </c>
      <c r="O21" s="184"/>
    </row>
    <row r="22" spans="1:16" ht="14.25" customHeight="1">
      <c r="B22" s="179" t="s">
        <v>181</v>
      </c>
      <c r="C22" s="181"/>
      <c r="D22" s="181"/>
      <c r="E22" s="181"/>
      <c r="F22" s="181"/>
      <c r="G22" s="181"/>
      <c r="H22" s="181"/>
      <c r="I22" s="181"/>
      <c r="J22" s="181"/>
      <c r="K22" s="181"/>
      <c r="L22" s="181"/>
      <c r="M22" s="181"/>
      <c r="N22" s="181"/>
      <c r="O22" s="184"/>
    </row>
    <row r="23" spans="1:16" ht="14.25" customHeight="1">
      <c r="B23" s="179" t="s">
        <v>182</v>
      </c>
      <c r="C23" s="185">
        <f>(C21)+WorkingCapital+C22</f>
        <v>0</v>
      </c>
      <c r="D23" s="185">
        <f t="shared" ref="D23:N23" si="5">(C23+D21+D22)</f>
        <v>0</v>
      </c>
      <c r="E23" s="185">
        <f t="shared" si="5"/>
        <v>0</v>
      </c>
      <c r="F23" s="185">
        <f t="shared" si="5"/>
        <v>0</v>
      </c>
      <c r="G23" s="185">
        <f t="shared" si="5"/>
        <v>0</v>
      </c>
      <c r="H23" s="185">
        <f t="shared" si="5"/>
        <v>0</v>
      </c>
      <c r="I23" s="185">
        <f t="shared" si="5"/>
        <v>0</v>
      </c>
      <c r="J23" s="185">
        <f t="shared" si="5"/>
        <v>0</v>
      </c>
      <c r="K23" s="185">
        <f t="shared" si="5"/>
        <v>0</v>
      </c>
      <c r="L23" s="185">
        <f t="shared" si="5"/>
        <v>0</v>
      </c>
      <c r="M23" s="185">
        <f t="shared" si="5"/>
        <v>0</v>
      </c>
      <c r="N23" s="185">
        <f t="shared" si="5"/>
        <v>0</v>
      </c>
      <c r="O23" s="185">
        <f>(N23)</f>
        <v>0</v>
      </c>
    </row>
    <row r="24" spans="1:16" ht="14.25" customHeight="1">
      <c r="B24" s="186"/>
      <c r="C24" s="187" t="s">
        <v>183</v>
      </c>
      <c r="O24" s="188" t="s">
        <v>184</v>
      </c>
      <c r="P24" s="131"/>
    </row>
    <row r="25" spans="1:16" ht="14.25" customHeight="1">
      <c r="G25" s="258" t="s">
        <v>185</v>
      </c>
      <c r="H25" s="210"/>
      <c r="I25" s="210"/>
      <c r="J25" s="210"/>
    </row>
    <row r="26" spans="1:16" ht="14.25" customHeight="1">
      <c r="G26" s="210"/>
      <c r="H26" s="210"/>
      <c r="I26" s="210"/>
      <c r="J26" s="210"/>
    </row>
    <row r="27" spans="1:16" ht="14.25" customHeight="1">
      <c r="G27" s="254"/>
      <c r="H27" s="254"/>
      <c r="I27" s="254"/>
      <c r="J27" s="254"/>
    </row>
    <row r="28" spans="1:16" ht="14.25" customHeight="1">
      <c r="B28" s="174"/>
      <c r="C28" s="175" t="s">
        <v>52</v>
      </c>
      <c r="D28" s="175" t="s">
        <v>53</v>
      </c>
      <c r="E28" s="175" t="s">
        <v>54</v>
      </c>
      <c r="F28" s="175" t="s">
        <v>55</v>
      </c>
      <c r="G28" s="175" t="s">
        <v>56</v>
      </c>
      <c r="H28" s="175" t="s">
        <v>57</v>
      </c>
      <c r="I28" s="175" t="s">
        <v>58</v>
      </c>
      <c r="J28" s="175" t="s">
        <v>59</v>
      </c>
      <c r="K28" s="175" t="s">
        <v>60</v>
      </c>
      <c r="L28" s="175" t="s">
        <v>61</v>
      </c>
      <c r="M28" s="175" t="s">
        <v>62</v>
      </c>
      <c r="N28" s="175" t="s">
        <v>63</v>
      </c>
      <c r="O28" s="176" t="s">
        <v>167</v>
      </c>
    </row>
    <row r="29" spans="1:16" ht="14.25" customHeight="1">
      <c r="A29" s="143"/>
      <c r="B29" s="269" t="s">
        <v>168</v>
      </c>
      <c r="C29" s="222"/>
      <c r="D29" s="222"/>
      <c r="E29" s="222"/>
      <c r="F29" s="222"/>
      <c r="G29" s="222"/>
      <c r="H29" s="222"/>
      <c r="I29" s="222"/>
      <c r="J29" s="222"/>
      <c r="K29" s="222"/>
      <c r="L29" s="222"/>
      <c r="M29" s="222"/>
      <c r="N29" s="222"/>
      <c r="O29" s="223"/>
    </row>
    <row r="30" spans="1:16" ht="14.25" customHeight="1">
      <c r="B30" s="177" t="s">
        <v>169</v>
      </c>
      <c r="C30" s="178">
        <f>المبيعات!E74*'معلومات اضافية'!$D$6</f>
        <v>0</v>
      </c>
      <c r="D30" s="178">
        <f>المبيعات!F74*'معلومات اضافية'!$D$6</f>
        <v>0</v>
      </c>
      <c r="E30" s="178">
        <f>المبيعات!G74*'معلومات اضافية'!$D$6</f>
        <v>0</v>
      </c>
      <c r="F30" s="178" t="e">
        <f>المبيعات!H74*'معلومات اضافية'!$D$6</f>
        <v>#VALUE!</v>
      </c>
      <c r="G30" s="178">
        <f>المبيعات!I74*'معلومات اضافية'!$D$6</f>
        <v>0</v>
      </c>
      <c r="H30" s="178">
        <f>المبيعات!J74*'معلومات اضافية'!$D$6</f>
        <v>0</v>
      </c>
      <c r="I30" s="178">
        <f>المبيعات!K74*'معلومات اضافية'!$D$6</f>
        <v>0</v>
      </c>
      <c r="J30" s="178">
        <f>المبيعات!L74*'معلومات اضافية'!$D$6</f>
        <v>0</v>
      </c>
      <c r="K30" s="178">
        <f>المبيعات!M74*'معلومات اضافية'!$D$6</f>
        <v>0</v>
      </c>
      <c r="L30" s="178">
        <f>المبيعات!N74*'معلومات اضافية'!$D$6</f>
        <v>0</v>
      </c>
      <c r="M30" s="178">
        <f>المبيعات!O74*'معلومات اضافية'!$D$6</f>
        <v>0</v>
      </c>
      <c r="N30" s="178">
        <f>المبيعات!P74*'معلومات اضافية'!$D$6</f>
        <v>0</v>
      </c>
      <c r="O30" s="129" t="e">
        <f t="shared" ref="O30:O33" si="6">SUM(C30:N30)</f>
        <v>#VALUE!</v>
      </c>
    </row>
    <row r="31" spans="1:16" ht="14.25" customHeight="1">
      <c r="B31" s="177" t="s">
        <v>170</v>
      </c>
      <c r="C31" s="178"/>
      <c r="D31" s="178">
        <f>المبيعات!E74*'معلومات اضافية'!$D$7</f>
        <v>0</v>
      </c>
      <c r="E31" s="178">
        <f>(المبيعات!F74*'معلومات اضافية'!$D$7)+(المبيعات!E74*'معلومات اضافية'!$D$8)</f>
        <v>0</v>
      </c>
      <c r="F31" s="178">
        <f>(المبيعات!G74*'معلومات اضافية'!$D$7)+(المبيعات!F74*'معلومات اضافية'!$D$8)</f>
        <v>0</v>
      </c>
      <c r="G31" s="178" t="e">
        <f>(المبيعات!H74*'معلومات اضافية'!$D$7)+(المبيعات!G74*'معلومات اضافية'!$D$8)</f>
        <v>#VALUE!</v>
      </c>
      <c r="H31" s="178" t="e">
        <f>(المبيعات!I74*'معلومات اضافية'!$D$7)+(المبيعات!H74*'معلومات اضافية'!$D$8)</f>
        <v>#VALUE!</v>
      </c>
      <c r="I31" s="178">
        <f>(المبيعات!J74*'معلومات اضافية'!$D$7)+(المبيعات!I74*'معلومات اضافية'!$D$8)</f>
        <v>0</v>
      </c>
      <c r="J31" s="178">
        <f>(المبيعات!K74*'معلومات اضافية'!$D$7)+(المبيعات!J74*'معلومات اضافية'!$D$8)</f>
        <v>0</v>
      </c>
      <c r="K31" s="178">
        <f>(المبيعات!L74*'معلومات اضافية'!$D$7)+(المبيعات!K74*'معلومات اضافية'!$D$8)</f>
        <v>0</v>
      </c>
      <c r="L31" s="178">
        <f>(المبيعات!M74*'معلومات اضافية'!$D$7)+(المبيعات!L74*'معلومات اضافية'!$D$8)</f>
        <v>0</v>
      </c>
      <c r="M31" s="178">
        <f>(المبيعات!N74*'معلومات اضافية'!$D$7)+(المبيعات!M74*'معلومات اضافية'!$D$8)</f>
        <v>0</v>
      </c>
      <c r="N31" s="178">
        <f>(المبيعات!O74*'معلومات اضافية'!$D$7)+(المبيعات!N74*'معلومات اضافية'!$D$8)</f>
        <v>0</v>
      </c>
      <c r="O31" s="129" t="e">
        <f t="shared" si="6"/>
        <v>#VALUE!</v>
      </c>
    </row>
    <row r="32" spans="1:16" ht="14.25" customHeight="1">
      <c r="B32" s="177" t="s">
        <v>120</v>
      </c>
      <c r="C32" s="178">
        <f>'الأرباح والخسائر'!C81</f>
        <v>0</v>
      </c>
      <c r="D32" s="178">
        <f>'الأرباح والخسائر'!D81</f>
        <v>0</v>
      </c>
      <c r="E32" s="178">
        <f>'الأرباح والخسائر'!E81</f>
        <v>0</v>
      </c>
      <c r="F32" s="178">
        <f>'الأرباح والخسائر'!F81</f>
        <v>0</v>
      </c>
      <c r="G32" s="178">
        <f>'الأرباح والخسائر'!G81</f>
        <v>0</v>
      </c>
      <c r="H32" s="178">
        <f>'الأرباح والخسائر'!H81</f>
        <v>0</v>
      </c>
      <c r="I32" s="178">
        <f>'الأرباح والخسائر'!I81</f>
        <v>0</v>
      </c>
      <c r="J32" s="178">
        <f>'الأرباح والخسائر'!J81</f>
        <v>0</v>
      </c>
      <c r="K32" s="178">
        <f>'الأرباح والخسائر'!K81</f>
        <v>0</v>
      </c>
      <c r="L32" s="178">
        <f>'الأرباح والخسائر'!L81</f>
        <v>0</v>
      </c>
      <c r="M32" s="178">
        <f>'الأرباح والخسائر'!M81</f>
        <v>0</v>
      </c>
      <c r="N32" s="178">
        <f>'الأرباح والخسائر'!N81</f>
        <v>0</v>
      </c>
      <c r="O32" s="129">
        <f t="shared" si="6"/>
        <v>0</v>
      </c>
    </row>
    <row r="33" spans="1:16" ht="14.25" customHeight="1">
      <c r="B33" s="179" t="s">
        <v>171</v>
      </c>
      <c r="C33" s="180">
        <f t="shared" ref="C33:N33" si="7">SUM(C30:C32)</f>
        <v>0</v>
      </c>
      <c r="D33" s="180">
        <f t="shared" si="7"/>
        <v>0</v>
      </c>
      <c r="E33" s="180">
        <f t="shared" si="7"/>
        <v>0</v>
      </c>
      <c r="F33" s="180" t="e">
        <f t="shared" si="7"/>
        <v>#VALUE!</v>
      </c>
      <c r="G33" s="180" t="e">
        <f t="shared" si="7"/>
        <v>#VALUE!</v>
      </c>
      <c r="H33" s="180" t="e">
        <f t="shared" si="7"/>
        <v>#VALUE!</v>
      </c>
      <c r="I33" s="180">
        <f t="shared" si="7"/>
        <v>0</v>
      </c>
      <c r="J33" s="180">
        <f t="shared" si="7"/>
        <v>0</v>
      </c>
      <c r="K33" s="180">
        <f t="shared" si="7"/>
        <v>0</v>
      </c>
      <c r="L33" s="180">
        <f t="shared" si="7"/>
        <v>0</v>
      </c>
      <c r="M33" s="180">
        <f t="shared" si="7"/>
        <v>0</v>
      </c>
      <c r="N33" s="180">
        <f t="shared" si="7"/>
        <v>0</v>
      </c>
      <c r="O33" s="180" t="e">
        <f t="shared" si="6"/>
        <v>#VALUE!</v>
      </c>
    </row>
    <row r="34" spans="1:16" ht="14.25" customHeight="1">
      <c r="A34" s="143"/>
      <c r="B34" s="269" t="s">
        <v>172</v>
      </c>
      <c r="C34" s="222"/>
      <c r="D34" s="222"/>
      <c r="E34" s="222"/>
      <c r="F34" s="222"/>
      <c r="G34" s="222"/>
      <c r="H34" s="222"/>
      <c r="I34" s="222"/>
      <c r="J34" s="222"/>
      <c r="K34" s="222"/>
      <c r="L34" s="222"/>
      <c r="M34" s="222"/>
      <c r="N34" s="222"/>
      <c r="O34" s="223"/>
    </row>
    <row r="35" spans="1:16" ht="14.25" customHeight="1">
      <c r="B35" s="177" t="s">
        <v>173</v>
      </c>
      <c r="C35" s="180">
        <f>'معلومات اضافية'!D43</f>
        <v>0</v>
      </c>
      <c r="D35" s="180">
        <f>'معلومات اضافية'!E43</f>
        <v>0</v>
      </c>
      <c r="E35" s="180">
        <f>'معلومات اضافية'!F43</f>
        <v>0</v>
      </c>
      <c r="F35" s="180">
        <f>'معلومات اضافية'!G43</f>
        <v>0</v>
      </c>
      <c r="G35" s="180">
        <f>'معلومات اضافية'!H43</f>
        <v>0</v>
      </c>
      <c r="H35" s="180">
        <f>'معلومات اضافية'!I43</f>
        <v>0</v>
      </c>
      <c r="I35" s="180">
        <f>'معلومات اضافية'!J43</f>
        <v>0</v>
      </c>
      <c r="J35" s="180">
        <f>'معلومات اضافية'!K43</f>
        <v>0</v>
      </c>
      <c r="K35" s="180">
        <f>'معلومات اضافية'!L43</f>
        <v>0</v>
      </c>
      <c r="L35" s="180">
        <f>'معلومات اضافية'!M43</f>
        <v>0</v>
      </c>
      <c r="M35" s="180">
        <f>'معلومات اضافية'!N43</f>
        <v>0</v>
      </c>
      <c r="N35" s="180">
        <f>'معلومات اضافية'!O43</f>
        <v>0</v>
      </c>
      <c r="O35" s="180">
        <f t="shared" ref="O35:O40" si="8">SUM(C35:N35)</f>
        <v>0</v>
      </c>
    </row>
    <row r="36" spans="1:16" ht="14.25" customHeight="1">
      <c r="B36" s="177" t="s">
        <v>46</v>
      </c>
      <c r="C36" s="178">
        <f>المبيعات!E75*'معلومات اضافية'!$D$14</f>
        <v>0</v>
      </c>
      <c r="D36" s="178">
        <f>(المبيعات!F75*'معلومات اضافية'!$D$14)+(المبيعات!E75*'معلومات اضافية'!$D$15)</f>
        <v>0</v>
      </c>
      <c r="E36" s="178">
        <f>(المبيعات!G75*'معلومات اضافية'!$D$14)+(المبيعات!F75*'معلومات اضافية'!$D$15)+(المبيعات!E75*'معلومات اضافية'!$D$16)</f>
        <v>0</v>
      </c>
      <c r="F36" s="178">
        <f>(المبيعات!H75*'معلومات اضافية'!$D$14)+(المبيعات!G75*'معلومات اضافية'!$D$15)+(المبيعات!F75*'معلومات اضافية'!$D$16)</f>
        <v>0</v>
      </c>
      <c r="G36" s="178">
        <f>(المبيعات!I75*'معلومات اضافية'!$D$14)+(المبيعات!H75*'معلومات اضافية'!$D$15)+(المبيعات!G75*'معلومات اضافية'!$D$16)</f>
        <v>0</v>
      </c>
      <c r="H36" s="178">
        <f>(المبيعات!J75*'معلومات اضافية'!$D$14)+(المبيعات!I75*'معلومات اضافية'!$D$15)+(المبيعات!H75*'معلومات اضافية'!$D$16)</f>
        <v>0</v>
      </c>
      <c r="I36" s="178">
        <f>(المبيعات!K75*'معلومات اضافية'!$D$14)+(المبيعات!J75*'معلومات اضافية'!$D$15)+(المبيعات!I75*'معلومات اضافية'!$D$16)</f>
        <v>0</v>
      </c>
      <c r="J36" s="178">
        <f>(المبيعات!L75*'معلومات اضافية'!$D$14)+(المبيعات!K75*'معلومات اضافية'!$D$15)+(المبيعات!J75*'معلومات اضافية'!$D$16)</f>
        <v>0</v>
      </c>
      <c r="K36" s="178">
        <f>(المبيعات!M75*'معلومات اضافية'!$D$14)+(المبيعات!L75*'معلومات اضافية'!$D$15)+(المبيعات!K75*'معلومات اضافية'!$D$16)</f>
        <v>0</v>
      </c>
      <c r="L36" s="178">
        <f>(المبيعات!N75*'معلومات اضافية'!$D$14)+(المبيعات!M75*'معلومات اضافية'!$D$15)+(المبيعات!L75*'معلومات اضافية'!$D$16)</f>
        <v>0</v>
      </c>
      <c r="M36" s="178">
        <f>(المبيعات!O75*'معلومات اضافية'!$D$14)+(المبيعات!N75*'معلومات اضافية'!$D$15)+(المبيعات!M75*'معلومات اضافية'!$D$16)</f>
        <v>0</v>
      </c>
      <c r="N36" s="178">
        <f>(المبيعات!P75*'معلومات اضافية'!$D$14)+(المبيعات!O75*'معلومات اضافية'!$D$15)+(المبيعات!N75*'معلومات اضافية'!$D$16)</f>
        <v>0</v>
      </c>
      <c r="O36" s="180">
        <f t="shared" si="8"/>
        <v>0</v>
      </c>
    </row>
    <row r="37" spans="1:16" ht="14.25" customHeight="1">
      <c r="B37" s="177" t="s">
        <v>174</v>
      </c>
      <c r="C37" s="181"/>
      <c r="D37" s="181"/>
      <c r="E37" s="181"/>
      <c r="F37" s="181"/>
      <c r="G37" s="181"/>
      <c r="H37" s="181"/>
      <c r="I37" s="181"/>
      <c r="J37" s="181"/>
      <c r="K37" s="181"/>
      <c r="L37" s="181"/>
      <c r="M37" s="181"/>
      <c r="N37" s="181"/>
      <c r="O37" s="180">
        <f t="shared" si="8"/>
        <v>0</v>
      </c>
    </row>
    <row r="38" spans="1:16" ht="14.25" customHeight="1">
      <c r="B38" s="177" t="s">
        <v>175</v>
      </c>
      <c r="C38" s="178">
        <f>'الأرباح والخسائر'!C94</f>
        <v>0</v>
      </c>
      <c r="D38" s="178">
        <f>'الأرباح والخسائر'!D94</f>
        <v>0</v>
      </c>
      <c r="E38" s="178">
        <f>'الأرباح والخسائر'!E94</f>
        <v>0</v>
      </c>
      <c r="F38" s="178">
        <f>'الأرباح والخسائر'!F94</f>
        <v>0</v>
      </c>
      <c r="G38" s="178">
        <f>'الأرباح والخسائر'!G94</f>
        <v>0</v>
      </c>
      <c r="H38" s="178">
        <f>'الأرباح والخسائر'!H94</f>
        <v>0</v>
      </c>
      <c r="I38" s="178">
        <f>'الأرباح والخسائر'!I94</f>
        <v>0</v>
      </c>
      <c r="J38" s="178">
        <f>'الأرباح والخسائر'!J94</f>
        <v>0</v>
      </c>
      <c r="K38" s="178">
        <f>'الأرباح والخسائر'!K94</f>
        <v>0</v>
      </c>
      <c r="L38" s="178">
        <f>'الأرباح والخسائر'!L94</f>
        <v>0</v>
      </c>
      <c r="M38" s="178">
        <f>'الأرباح والخسائر'!M94</f>
        <v>0</v>
      </c>
      <c r="N38" s="178">
        <f>'الأرباح والخسائر'!N94</f>
        <v>0</v>
      </c>
      <c r="O38" s="180">
        <f t="shared" si="8"/>
        <v>0</v>
      </c>
    </row>
    <row r="39" spans="1:16" ht="14.25" customHeight="1">
      <c r="B39" s="177" t="s">
        <v>176</v>
      </c>
      <c r="C39" s="178">
        <f>SUM(L10+M10+N10)+'الأرباح والخسائر'!O100</f>
        <v>0</v>
      </c>
      <c r="D39" s="178"/>
      <c r="E39" s="178"/>
      <c r="F39" s="178">
        <f>SUM(C32+D32+E32)</f>
        <v>0</v>
      </c>
      <c r="G39" s="178"/>
      <c r="H39" s="178"/>
      <c r="I39" s="178">
        <f>SUM(F32+G32+H32)</f>
        <v>0</v>
      </c>
      <c r="J39" s="178"/>
      <c r="K39" s="178"/>
      <c r="L39" s="178">
        <f>SUM(I32+J32+K32)</f>
        <v>0</v>
      </c>
      <c r="M39" s="178"/>
      <c r="N39" s="178"/>
      <c r="O39" s="180">
        <f t="shared" si="8"/>
        <v>0</v>
      </c>
    </row>
    <row r="40" spans="1:16" ht="14.25" customHeight="1">
      <c r="B40" s="177" t="s">
        <v>186</v>
      </c>
      <c r="C40" s="178">
        <f>SUM(' سداد القروض  '!C18:C19)+SUM(' سداد القروض  '!C38:C39)</f>
        <v>0</v>
      </c>
      <c r="D40" s="178">
        <f>SUM(' سداد القروض  '!D18:D19)+SUM(' سداد القروض  '!D38:D39)</f>
        <v>0</v>
      </c>
      <c r="E40" s="178">
        <f>SUM(' سداد القروض  '!E18:E19)+SUM(' سداد القروض  '!E38:E39)</f>
        <v>0</v>
      </c>
      <c r="F40" s="178">
        <f>SUM(' سداد القروض  '!F18:F19)+SUM(' سداد القروض  '!F38:F39)</f>
        <v>0</v>
      </c>
      <c r="G40" s="178">
        <f>SUM(' سداد القروض  '!G18:G19)+SUM(' سداد القروض  '!G38:G39)</f>
        <v>0</v>
      </c>
      <c r="H40" s="178">
        <f>SUM(' سداد القروض  '!H18:H19)+SUM(' سداد القروض  '!H38:H39)</f>
        <v>0</v>
      </c>
      <c r="I40" s="178">
        <f>SUM(' سداد القروض  '!I18:I19)+SUM(' سداد القروض  '!I38:I39)</f>
        <v>0</v>
      </c>
      <c r="J40" s="178">
        <f>SUM(' سداد القروض  '!J18:J19)+SUM(' سداد القروض  '!J38:J39)</f>
        <v>0</v>
      </c>
      <c r="K40" s="178">
        <f>SUM(' سداد القروض  '!K18:K19)+SUM(' سداد القروض  '!K38:K39)</f>
        <v>0</v>
      </c>
      <c r="L40" s="178">
        <f>SUM(' سداد القروض  '!L18:L19)+SUM(' سداد القروض  '!L38:L39)</f>
        <v>0</v>
      </c>
      <c r="M40" s="178">
        <f>SUM(' سداد القروض  '!M18:M19)+SUM(' سداد القروض  '!M38:M39)</f>
        <v>0</v>
      </c>
      <c r="N40" s="178">
        <f>SUM(' سداد القروض  '!N18:N19)+SUM(' سداد القروض  '!N38:N39)</f>
        <v>0</v>
      </c>
      <c r="O40" s="180">
        <f t="shared" si="8"/>
        <v>0</v>
      </c>
    </row>
    <row r="41" spans="1:16" ht="14.25" customHeight="1">
      <c r="B41" s="182" t="s">
        <v>178</v>
      </c>
      <c r="C41" s="183">
        <f t="shared" ref="C41:O41" si="9">SUM(C35:C40)</f>
        <v>0</v>
      </c>
      <c r="D41" s="183">
        <f t="shared" si="9"/>
        <v>0</v>
      </c>
      <c r="E41" s="183">
        <f t="shared" si="9"/>
        <v>0</v>
      </c>
      <c r="F41" s="183">
        <f t="shared" si="9"/>
        <v>0</v>
      </c>
      <c r="G41" s="183">
        <f t="shared" si="9"/>
        <v>0</v>
      </c>
      <c r="H41" s="183">
        <f t="shared" si="9"/>
        <v>0</v>
      </c>
      <c r="I41" s="183">
        <f t="shared" si="9"/>
        <v>0</v>
      </c>
      <c r="J41" s="183">
        <f t="shared" si="9"/>
        <v>0</v>
      </c>
      <c r="K41" s="183">
        <f t="shared" si="9"/>
        <v>0</v>
      </c>
      <c r="L41" s="183">
        <f t="shared" si="9"/>
        <v>0</v>
      </c>
      <c r="M41" s="183">
        <f t="shared" si="9"/>
        <v>0</v>
      </c>
      <c r="N41" s="183">
        <f t="shared" si="9"/>
        <v>0</v>
      </c>
      <c r="O41" s="180">
        <f t="shared" si="9"/>
        <v>0</v>
      </c>
    </row>
    <row r="42" spans="1:16" ht="14.25" customHeight="1">
      <c r="A42" s="143"/>
      <c r="B42" s="269" t="s">
        <v>179</v>
      </c>
      <c r="C42" s="222"/>
      <c r="D42" s="222"/>
      <c r="E42" s="222"/>
      <c r="F42" s="222"/>
      <c r="G42" s="222"/>
      <c r="H42" s="222"/>
      <c r="I42" s="222"/>
      <c r="J42" s="222"/>
      <c r="K42" s="222"/>
      <c r="L42" s="222"/>
      <c r="M42" s="222"/>
      <c r="N42" s="222"/>
      <c r="O42" s="223"/>
    </row>
    <row r="43" spans="1:16" ht="14.25" customHeight="1">
      <c r="B43" s="179" t="s">
        <v>180</v>
      </c>
      <c r="C43" s="180">
        <f t="shared" ref="C43:N43" si="10">(C33-C41)</f>
        <v>0</v>
      </c>
      <c r="D43" s="180">
        <f t="shared" si="10"/>
        <v>0</v>
      </c>
      <c r="E43" s="180">
        <f t="shared" si="10"/>
        <v>0</v>
      </c>
      <c r="F43" s="180" t="e">
        <f t="shared" si="10"/>
        <v>#VALUE!</v>
      </c>
      <c r="G43" s="180" t="e">
        <f t="shared" si="10"/>
        <v>#VALUE!</v>
      </c>
      <c r="H43" s="180" t="e">
        <f t="shared" si="10"/>
        <v>#VALUE!</v>
      </c>
      <c r="I43" s="180">
        <f t="shared" si="10"/>
        <v>0</v>
      </c>
      <c r="J43" s="180">
        <f t="shared" si="10"/>
        <v>0</v>
      </c>
      <c r="K43" s="180">
        <f t="shared" si="10"/>
        <v>0</v>
      </c>
      <c r="L43" s="180">
        <f t="shared" si="10"/>
        <v>0</v>
      </c>
      <c r="M43" s="180">
        <f t="shared" si="10"/>
        <v>0</v>
      </c>
      <c r="N43" s="180">
        <f t="shared" si="10"/>
        <v>0</v>
      </c>
      <c r="O43" s="184"/>
    </row>
    <row r="44" spans="1:16" ht="14.25" customHeight="1">
      <c r="B44" s="179" t="s">
        <v>181</v>
      </c>
      <c r="C44" s="181"/>
      <c r="D44" s="181"/>
      <c r="E44" s="181"/>
      <c r="F44" s="181"/>
      <c r="G44" s="181"/>
      <c r="H44" s="181"/>
      <c r="I44" s="181"/>
      <c r="J44" s="181"/>
      <c r="K44" s="181"/>
      <c r="L44" s="181"/>
      <c r="M44" s="181"/>
      <c r="N44" s="181"/>
      <c r="O44" s="184"/>
    </row>
    <row r="45" spans="1:16" ht="14.25" customHeight="1">
      <c r="B45" s="179" t="s">
        <v>182</v>
      </c>
      <c r="C45" s="185">
        <f>(C43+O23+C44)</f>
        <v>0</v>
      </c>
      <c r="D45" s="185">
        <f t="shared" ref="D45:N45" si="11">(C45+D43+D44)</f>
        <v>0</v>
      </c>
      <c r="E45" s="185">
        <f t="shared" si="11"/>
        <v>0</v>
      </c>
      <c r="F45" s="185" t="e">
        <f t="shared" si="11"/>
        <v>#VALUE!</v>
      </c>
      <c r="G45" s="185" t="e">
        <f t="shared" si="11"/>
        <v>#VALUE!</v>
      </c>
      <c r="H45" s="185" t="e">
        <f t="shared" si="11"/>
        <v>#VALUE!</v>
      </c>
      <c r="I45" s="185" t="e">
        <f t="shared" si="11"/>
        <v>#VALUE!</v>
      </c>
      <c r="J45" s="185" t="e">
        <f t="shared" si="11"/>
        <v>#VALUE!</v>
      </c>
      <c r="K45" s="185" t="e">
        <f t="shared" si="11"/>
        <v>#VALUE!</v>
      </c>
      <c r="L45" s="185" t="e">
        <f t="shared" si="11"/>
        <v>#VALUE!</v>
      </c>
      <c r="M45" s="185" t="e">
        <f t="shared" si="11"/>
        <v>#VALUE!</v>
      </c>
      <c r="N45" s="185" t="e">
        <f t="shared" si="11"/>
        <v>#VALUE!</v>
      </c>
      <c r="O45" s="185" t="e">
        <f>(N45)</f>
        <v>#VALUE!</v>
      </c>
    </row>
    <row r="46" spans="1:16" ht="14.25" customHeight="1">
      <c r="C46" s="187" t="s">
        <v>183</v>
      </c>
      <c r="O46" s="188" t="s">
        <v>184</v>
      </c>
      <c r="P46" s="44"/>
    </row>
    <row r="47" spans="1:16" ht="15" customHeight="1">
      <c r="G47" s="258" t="s">
        <v>187</v>
      </c>
      <c r="H47" s="210"/>
      <c r="I47" s="210"/>
      <c r="J47" s="210"/>
      <c r="O47" s="94"/>
      <c r="P47" s="94"/>
    </row>
    <row r="48" spans="1:16" ht="15" customHeight="1">
      <c r="G48" s="210"/>
      <c r="H48" s="210"/>
      <c r="I48" s="210"/>
      <c r="J48" s="210"/>
    </row>
    <row r="49" spans="1:15" ht="15" customHeight="1">
      <c r="G49" s="254"/>
      <c r="H49" s="254"/>
      <c r="I49" s="254"/>
      <c r="J49" s="254"/>
    </row>
    <row r="50" spans="1:15" ht="14.25" customHeight="1">
      <c r="B50" s="174"/>
      <c r="C50" s="175" t="s">
        <v>52</v>
      </c>
      <c r="D50" s="175" t="s">
        <v>53</v>
      </c>
      <c r="E50" s="175" t="s">
        <v>54</v>
      </c>
      <c r="F50" s="175" t="s">
        <v>55</v>
      </c>
      <c r="G50" s="175" t="s">
        <v>56</v>
      </c>
      <c r="H50" s="175" t="s">
        <v>57</v>
      </c>
      <c r="I50" s="175" t="s">
        <v>58</v>
      </c>
      <c r="J50" s="175" t="s">
        <v>59</v>
      </c>
      <c r="K50" s="175" t="s">
        <v>60</v>
      </c>
      <c r="L50" s="175" t="s">
        <v>61</v>
      </c>
      <c r="M50" s="175" t="s">
        <v>62</v>
      </c>
      <c r="N50" s="175" t="s">
        <v>63</v>
      </c>
      <c r="O50" s="176" t="s">
        <v>167</v>
      </c>
    </row>
    <row r="51" spans="1:15" ht="14.25" customHeight="1">
      <c r="A51" s="143"/>
      <c r="B51" s="269" t="s">
        <v>168</v>
      </c>
      <c r="C51" s="222"/>
      <c r="D51" s="222"/>
      <c r="E51" s="222"/>
      <c r="F51" s="222"/>
      <c r="G51" s="222"/>
      <c r="H51" s="222"/>
      <c r="I51" s="222"/>
      <c r="J51" s="222"/>
      <c r="K51" s="222"/>
      <c r="L51" s="222"/>
      <c r="M51" s="222"/>
      <c r="N51" s="222"/>
      <c r="O51" s="223"/>
    </row>
    <row r="52" spans="1:15" ht="14.25" customHeight="1">
      <c r="B52" s="177" t="s">
        <v>169</v>
      </c>
      <c r="C52" s="178">
        <f>المبيعات!E106*'معلومات اضافية'!$E$6</f>
        <v>0</v>
      </c>
      <c r="D52" s="178">
        <f>المبيعات!F106*'معلومات اضافية'!$E$6</f>
        <v>0</v>
      </c>
      <c r="E52" s="178">
        <f>المبيعات!G106*'معلومات اضافية'!$E$6</f>
        <v>0</v>
      </c>
      <c r="F52" s="178">
        <f>المبيعات!H106*'معلومات اضافية'!$E$6</f>
        <v>0</v>
      </c>
      <c r="G52" s="178">
        <f>المبيعات!I106*'معلومات اضافية'!$E$6</f>
        <v>0</v>
      </c>
      <c r="H52" s="178">
        <f>المبيعات!J106*'معلومات اضافية'!$E$6</f>
        <v>0</v>
      </c>
      <c r="I52" s="178">
        <f>المبيعات!K106*'معلومات اضافية'!$E$6</f>
        <v>0</v>
      </c>
      <c r="J52" s="178">
        <f>المبيعات!L106*'معلومات اضافية'!$E$6</f>
        <v>0</v>
      </c>
      <c r="K52" s="178">
        <f>المبيعات!M106*'معلومات اضافية'!$E$6</f>
        <v>0</v>
      </c>
      <c r="L52" s="178">
        <f>المبيعات!N106*'معلومات اضافية'!$E$6</f>
        <v>0</v>
      </c>
      <c r="M52" s="178">
        <f>المبيعات!O106*'معلومات اضافية'!$E$6</f>
        <v>0</v>
      </c>
      <c r="N52" s="178">
        <f>المبيعات!P106*'معلومات اضافية'!$E$6</f>
        <v>0</v>
      </c>
      <c r="O52" s="129">
        <f t="shared" ref="O52:O55" si="12">SUM(C52:N52)</f>
        <v>0</v>
      </c>
    </row>
    <row r="53" spans="1:15" ht="14.25" customHeight="1">
      <c r="B53" s="177" t="s">
        <v>170</v>
      </c>
      <c r="C53" s="178"/>
      <c r="D53" s="178">
        <f>المبيعات!E106*'معلومات اضافية'!$E$7</f>
        <v>0</v>
      </c>
      <c r="E53" s="178">
        <f>(المبيعات!F106*'معلومات اضافية'!$E$7)+(المبيعات!E106*'معلومات اضافية'!$E$8)</f>
        <v>0</v>
      </c>
      <c r="F53" s="178">
        <f>(المبيعات!G106*'معلومات اضافية'!$E$7)+(المبيعات!F106*'معلومات اضافية'!$E$8)</f>
        <v>0</v>
      </c>
      <c r="G53" s="178">
        <f>(المبيعات!H106*'معلومات اضافية'!$E$7)+(المبيعات!G106*'معلومات اضافية'!$E$8)</f>
        <v>0</v>
      </c>
      <c r="H53" s="178">
        <f>(المبيعات!I106*'معلومات اضافية'!$E$7)+(المبيعات!H106*'معلومات اضافية'!$E$8)</f>
        <v>0</v>
      </c>
      <c r="I53" s="178">
        <f>(المبيعات!J106*'معلومات اضافية'!$E$7)+(المبيعات!I106*'معلومات اضافية'!$E$8)</f>
        <v>0</v>
      </c>
      <c r="J53" s="178">
        <f>(المبيعات!K106*'معلومات اضافية'!$E$7)+(المبيعات!J106*'معلومات اضافية'!$E$8)</f>
        <v>0</v>
      </c>
      <c r="K53" s="178">
        <f>(المبيعات!L106*'معلومات اضافية'!$E$7)+(المبيعات!K106*'معلومات اضافية'!$E$8)</f>
        <v>0</v>
      </c>
      <c r="L53" s="178">
        <f>(المبيعات!M106*'معلومات اضافية'!$E$7)+(المبيعات!L106*'معلومات اضافية'!$E$8)</f>
        <v>0</v>
      </c>
      <c r="M53" s="178">
        <f>(المبيعات!N106*'معلومات اضافية'!$E$7)+(المبيعات!M106*'معلومات اضافية'!$E$8)</f>
        <v>0</v>
      </c>
      <c r="N53" s="178">
        <f>(المبيعات!O106*'معلومات اضافية'!$E$7)+(المبيعات!N106*'معلومات اضافية'!$E$8)</f>
        <v>0</v>
      </c>
      <c r="O53" s="129">
        <f t="shared" si="12"/>
        <v>0</v>
      </c>
    </row>
    <row r="54" spans="1:15" ht="14.25" customHeight="1">
      <c r="B54" s="177" t="s">
        <v>120</v>
      </c>
      <c r="C54" s="178">
        <f>'الأرباح والخسائر'!C121</f>
        <v>0</v>
      </c>
      <c r="D54" s="178">
        <f>'الأرباح والخسائر'!D121</f>
        <v>0</v>
      </c>
      <c r="E54" s="178">
        <f>'الأرباح والخسائر'!E121</f>
        <v>0</v>
      </c>
      <c r="F54" s="178">
        <f>'الأرباح والخسائر'!F121</f>
        <v>0</v>
      </c>
      <c r="G54" s="178">
        <f>'الأرباح والخسائر'!G121</f>
        <v>0</v>
      </c>
      <c r="H54" s="178">
        <f>'الأرباح والخسائر'!H121</f>
        <v>0</v>
      </c>
      <c r="I54" s="178">
        <f>'الأرباح والخسائر'!I121</f>
        <v>0</v>
      </c>
      <c r="J54" s="178">
        <f>'الأرباح والخسائر'!J121</f>
        <v>0</v>
      </c>
      <c r="K54" s="178">
        <f>'الأرباح والخسائر'!K121</f>
        <v>0</v>
      </c>
      <c r="L54" s="178">
        <f>'الأرباح والخسائر'!L121</f>
        <v>0</v>
      </c>
      <c r="M54" s="178">
        <f>'الأرباح والخسائر'!M121</f>
        <v>0</v>
      </c>
      <c r="N54" s="178">
        <f>'الأرباح والخسائر'!N121</f>
        <v>0</v>
      </c>
      <c r="O54" s="129">
        <f t="shared" si="12"/>
        <v>0</v>
      </c>
    </row>
    <row r="55" spans="1:15" ht="14.25" customHeight="1">
      <c r="B55" s="179" t="s">
        <v>171</v>
      </c>
      <c r="C55" s="180">
        <f t="shared" ref="C55:N55" si="13">SUM(C52:C54)</f>
        <v>0</v>
      </c>
      <c r="D55" s="180">
        <f t="shared" si="13"/>
        <v>0</v>
      </c>
      <c r="E55" s="180">
        <f t="shared" si="13"/>
        <v>0</v>
      </c>
      <c r="F55" s="180">
        <f t="shared" si="13"/>
        <v>0</v>
      </c>
      <c r="G55" s="180">
        <f t="shared" si="13"/>
        <v>0</v>
      </c>
      <c r="H55" s="180">
        <f t="shared" si="13"/>
        <v>0</v>
      </c>
      <c r="I55" s="180">
        <f t="shared" si="13"/>
        <v>0</v>
      </c>
      <c r="J55" s="180">
        <f t="shared" si="13"/>
        <v>0</v>
      </c>
      <c r="K55" s="180">
        <f t="shared" si="13"/>
        <v>0</v>
      </c>
      <c r="L55" s="180">
        <f t="shared" si="13"/>
        <v>0</v>
      </c>
      <c r="M55" s="180">
        <f t="shared" si="13"/>
        <v>0</v>
      </c>
      <c r="N55" s="180">
        <f t="shared" si="13"/>
        <v>0</v>
      </c>
      <c r="O55" s="180">
        <f t="shared" si="12"/>
        <v>0</v>
      </c>
    </row>
    <row r="56" spans="1:15" ht="14.25" customHeight="1">
      <c r="A56" s="143"/>
      <c r="B56" s="269" t="s">
        <v>172</v>
      </c>
      <c r="C56" s="222"/>
      <c r="D56" s="222"/>
      <c r="E56" s="222"/>
      <c r="F56" s="222"/>
      <c r="G56" s="222"/>
      <c r="H56" s="222"/>
      <c r="I56" s="222"/>
      <c r="J56" s="222"/>
      <c r="K56" s="222"/>
      <c r="L56" s="222"/>
      <c r="M56" s="222"/>
      <c r="N56" s="222"/>
      <c r="O56" s="223"/>
    </row>
    <row r="57" spans="1:15" ht="14.25" customHeight="1">
      <c r="B57" s="189" t="s">
        <v>173</v>
      </c>
      <c r="C57" s="180">
        <f>'معلومات اضافية'!D56</f>
        <v>0</v>
      </c>
      <c r="D57" s="180">
        <f>'معلومات اضافية'!E56</f>
        <v>0</v>
      </c>
      <c r="E57" s="180">
        <f>'معلومات اضافية'!F56</f>
        <v>0</v>
      </c>
      <c r="F57" s="180">
        <f>'معلومات اضافية'!G56</f>
        <v>0</v>
      </c>
      <c r="G57" s="180">
        <f>'معلومات اضافية'!H56</f>
        <v>0</v>
      </c>
      <c r="H57" s="180">
        <f>'معلومات اضافية'!I56</f>
        <v>0</v>
      </c>
      <c r="I57" s="180">
        <f>'معلومات اضافية'!J56</f>
        <v>0</v>
      </c>
      <c r="J57" s="180">
        <f>'معلومات اضافية'!K56</f>
        <v>0</v>
      </c>
      <c r="K57" s="180">
        <f>'معلومات اضافية'!L56</f>
        <v>0</v>
      </c>
      <c r="L57" s="180">
        <f>'معلومات اضافية'!M56</f>
        <v>0</v>
      </c>
      <c r="M57" s="180">
        <f>'معلومات اضافية'!N56</f>
        <v>0</v>
      </c>
      <c r="N57" s="180">
        <f>'معلومات اضافية'!O56</f>
        <v>0</v>
      </c>
      <c r="O57" s="180">
        <f t="shared" ref="O57:O62" si="14">SUM(C57:N57)</f>
        <v>0</v>
      </c>
    </row>
    <row r="58" spans="1:15" ht="14.25" customHeight="1">
      <c r="B58" s="177" t="s">
        <v>46</v>
      </c>
      <c r="C58" s="178">
        <f>المبيعات!E107*'معلومات اضافية'!$E$14</f>
        <v>0</v>
      </c>
      <c r="D58" s="178">
        <f>(المبيعات!F107*'معلومات اضافية'!$E$14)+(المبيعات!E107*'معلومات اضافية'!$E$15)</f>
        <v>0</v>
      </c>
      <c r="E58" s="178">
        <f>(المبيعات!G107*'معلومات اضافية'!$E$14)+(المبيعات!F107*'معلومات اضافية'!$E$15)+(المبيعات!E107*'معلومات اضافية'!$E$16)</f>
        <v>0</v>
      </c>
      <c r="F58" s="178">
        <f>(المبيعات!H107*'معلومات اضافية'!$E$14)+(المبيعات!G107*'معلومات اضافية'!$E$15)+(المبيعات!F107*'معلومات اضافية'!$E$16)</f>
        <v>0</v>
      </c>
      <c r="G58" s="178">
        <f>(المبيعات!I107*'معلومات اضافية'!$E$14)+(المبيعات!H107*'معلومات اضافية'!$E$15)+(المبيعات!G107*'معلومات اضافية'!$E$16)</f>
        <v>0</v>
      </c>
      <c r="H58" s="178">
        <f>(المبيعات!J107*'معلومات اضافية'!$E$14)+(المبيعات!I107*'معلومات اضافية'!$E$15)+(المبيعات!H107*'معلومات اضافية'!$E$16)</f>
        <v>0</v>
      </c>
      <c r="I58" s="178">
        <f>(المبيعات!K107*'معلومات اضافية'!$E$14)+(المبيعات!J107*'معلومات اضافية'!$E$15)+(المبيعات!I107*'معلومات اضافية'!$E$16)</f>
        <v>0</v>
      </c>
      <c r="J58" s="178">
        <f>(المبيعات!L107*'معلومات اضافية'!$E$14)+(المبيعات!K107*'معلومات اضافية'!$E$15)+(المبيعات!J107*'معلومات اضافية'!$E$16)</f>
        <v>0</v>
      </c>
      <c r="K58" s="178">
        <f>(المبيعات!M107*'معلومات اضافية'!$E$14)+(المبيعات!L107*'معلومات اضافية'!$E$15)+(المبيعات!K107*'معلومات اضافية'!$E$16)</f>
        <v>0</v>
      </c>
      <c r="L58" s="178">
        <f>(المبيعات!N107*'معلومات اضافية'!$E$14)+(المبيعات!M107*'معلومات اضافية'!$E$15)+(المبيعات!L107*'معلومات اضافية'!$E$16)</f>
        <v>0</v>
      </c>
      <c r="M58" s="178">
        <f>(المبيعات!O107*'معلومات اضافية'!$E$14)+(المبيعات!N107*'معلومات اضافية'!$E$15)+(المبيعات!M107*'معلومات اضافية'!$E$16)</f>
        <v>0</v>
      </c>
      <c r="N58" s="178">
        <f>(المبيعات!P107*'معلومات اضافية'!$E$14)+(المبيعات!O107*'معلومات اضافية'!$E$15)+(المبيعات!N107*'معلومات اضافية'!$E$16)</f>
        <v>0</v>
      </c>
      <c r="O58" s="180">
        <f t="shared" si="14"/>
        <v>0</v>
      </c>
    </row>
    <row r="59" spans="1:15" ht="14.25" customHeight="1">
      <c r="B59" s="177" t="s">
        <v>174</v>
      </c>
      <c r="C59" s="181"/>
      <c r="D59" s="181"/>
      <c r="E59" s="181"/>
      <c r="F59" s="181"/>
      <c r="G59" s="181"/>
      <c r="H59" s="181"/>
      <c r="I59" s="181"/>
      <c r="J59" s="181"/>
      <c r="K59" s="181"/>
      <c r="L59" s="181"/>
      <c r="M59" s="181"/>
      <c r="N59" s="181"/>
      <c r="O59" s="180">
        <f t="shared" si="14"/>
        <v>0</v>
      </c>
    </row>
    <row r="60" spans="1:15" ht="14.25" customHeight="1">
      <c r="B60" s="177" t="s">
        <v>175</v>
      </c>
      <c r="C60" s="178">
        <f>'الأرباح والخسائر'!C134</f>
        <v>0</v>
      </c>
      <c r="D60" s="178">
        <f>'الأرباح والخسائر'!D134</f>
        <v>0</v>
      </c>
      <c r="E60" s="178">
        <f>'الأرباح والخسائر'!E134</f>
        <v>0</v>
      </c>
      <c r="F60" s="178">
        <f>'الأرباح والخسائر'!F134</f>
        <v>0</v>
      </c>
      <c r="G60" s="178">
        <f>'الأرباح والخسائر'!G134</f>
        <v>0</v>
      </c>
      <c r="H60" s="178">
        <f>'الأرباح والخسائر'!H134</f>
        <v>0</v>
      </c>
      <c r="I60" s="178">
        <f>'الأرباح والخسائر'!I134</f>
        <v>0</v>
      </c>
      <c r="J60" s="178">
        <f>'الأرباح والخسائر'!J134</f>
        <v>0</v>
      </c>
      <c r="K60" s="178">
        <f>'الأرباح والخسائر'!K134</f>
        <v>0</v>
      </c>
      <c r="L60" s="178">
        <f>'الأرباح والخسائر'!L134</f>
        <v>0</v>
      </c>
      <c r="M60" s="178">
        <f>'الأرباح والخسائر'!M134</f>
        <v>0</v>
      </c>
      <c r="N60" s="178">
        <f>'الأرباح والخسائر'!N134</f>
        <v>0</v>
      </c>
      <c r="O60" s="180">
        <f t="shared" si="14"/>
        <v>0</v>
      </c>
    </row>
    <row r="61" spans="1:15" ht="14.25" customHeight="1">
      <c r="B61" s="177" t="s">
        <v>176</v>
      </c>
      <c r="C61" s="178">
        <f>SUM(L32+M32+N32)+'الأرباح والخسائر'!O140</f>
        <v>0</v>
      </c>
      <c r="D61" s="178"/>
      <c r="E61" s="178"/>
      <c r="F61" s="178">
        <f>SUM(C54+D54+E54)</f>
        <v>0</v>
      </c>
      <c r="G61" s="178"/>
      <c r="H61" s="178"/>
      <c r="I61" s="178">
        <f>SUM(F54+G54+H54)</f>
        <v>0</v>
      </c>
      <c r="J61" s="178"/>
      <c r="K61" s="178"/>
      <c r="L61" s="178">
        <f>SUM(I54+J54+K54)</f>
        <v>0</v>
      </c>
      <c r="M61" s="178"/>
      <c r="N61" s="178"/>
      <c r="O61" s="180">
        <f t="shared" si="14"/>
        <v>0</v>
      </c>
    </row>
    <row r="62" spans="1:15" ht="14.25" customHeight="1">
      <c r="B62" s="177" t="s">
        <v>186</v>
      </c>
      <c r="C62" s="178">
        <f>SUM(' سداد القروض  '!C22:C23)+SUM(' سداد القروض  '!C42:C43)</f>
        <v>0</v>
      </c>
      <c r="D62" s="178">
        <f>SUM(' سداد القروض  '!D22:D23)+SUM(' سداد القروض  '!D42:D43)</f>
        <v>0</v>
      </c>
      <c r="E62" s="178">
        <f>SUM(' سداد القروض  '!E22:E23)+SUM(' سداد القروض  '!E42:E43)</f>
        <v>0</v>
      </c>
      <c r="F62" s="178">
        <f>SUM(' سداد القروض  '!F22:F23)+SUM(' سداد القروض  '!F42:F43)</f>
        <v>0</v>
      </c>
      <c r="G62" s="178">
        <f>SUM(' سداد القروض  '!G22:G23)+SUM(' سداد القروض  '!G42:G43)</f>
        <v>0</v>
      </c>
      <c r="H62" s="178">
        <f>SUM(' سداد القروض  '!H22:H23)+SUM(' سداد القروض  '!H42:H43)</f>
        <v>0</v>
      </c>
      <c r="I62" s="178">
        <f>SUM(' سداد القروض  '!I22:I23)+SUM(' سداد القروض  '!I42:I43)</f>
        <v>0</v>
      </c>
      <c r="J62" s="178">
        <f>SUM(' سداد القروض  '!J22:J23)+SUM(' سداد القروض  '!J42:J43)</f>
        <v>0</v>
      </c>
      <c r="K62" s="178">
        <f>SUM(' سداد القروض  '!K22:K23)+SUM(' سداد القروض  '!K42:K43)</f>
        <v>0</v>
      </c>
      <c r="L62" s="178">
        <f>SUM(' سداد القروض  '!L22:L23)+SUM(' سداد القروض  '!L42:L43)</f>
        <v>0</v>
      </c>
      <c r="M62" s="178">
        <f>SUM(' سداد القروض  '!M22:M23)+SUM(' سداد القروض  '!M42:M43)</f>
        <v>0</v>
      </c>
      <c r="N62" s="178">
        <f>SUM(' سداد القروض  '!N22:N23)+SUM(' سداد القروض  '!N42:N43)</f>
        <v>0</v>
      </c>
      <c r="O62" s="180">
        <f t="shared" si="14"/>
        <v>0</v>
      </c>
    </row>
    <row r="63" spans="1:15" ht="14.25" customHeight="1">
      <c r="B63" s="182" t="s">
        <v>178</v>
      </c>
      <c r="C63" s="183">
        <f t="shared" ref="C63:O63" si="15">SUM(C57:C62)</f>
        <v>0</v>
      </c>
      <c r="D63" s="183">
        <f t="shared" si="15"/>
        <v>0</v>
      </c>
      <c r="E63" s="183">
        <f t="shared" si="15"/>
        <v>0</v>
      </c>
      <c r="F63" s="183">
        <f t="shared" si="15"/>
        <v>0</v>
      </c>
      <c r="G63" s="183">
        <f t="shared" si="15"/>
        <v>0</v>
      </c>
      <c r="H63" s="183">
        <f t="shared" si="15"/>
        <v>0</v>
      </c>
      <c r="I63" s="183">
        <f t="shared" si="15"/>
        <v>0</v>
      </c>
      <c r="J63" s="183">
        <f t="shared" si="15"/>
        <v>0</v>
      </c>
      <c r="K63" s="183">
        <f t="shared" si="15"/>
        <v>0</v>
      </c>
      <c r="L63" s="183">
        <f t="shared" si="15"/>
        <v>0</v>
      </c>
      <c r="M63" s="183">
        <f t="shared" si="15"/>
        <v>0</v>
      </c>
      <c r="N63" s="183">
        <f t="shared" si="15"/>
        <v>0</v>
      </c>
      <c r="O63" s="180">
        <f t="shared" si="15"/>
        <v>0</v>
      </c>
    </row>
    <row r="64" spans="1:15" ht="14.25" customHeight="1">
      <c r="B64" s="269" t="s">
        <v>179</v>
      </c>
      <c r="C64" s="222"/>
      <c r="D64" s="222"/>
      <c r="E64" s="222"/>
      <c r="F64" s="222"/>
      <c r="G64" s="222"/>
      <c r="H64" s="222"/>
      <c r="I64" s="222"/>
      <c r="J64" s="222"/>
      <c r="K64" s="222"/>
      <c r="L64" s="222"/>
      <c r="M64" s="222"/>
      <c r="N64" s="222"/>
      <c r="O64" s="223"/>
    </row>
    <row r="65" spans="2:16" ht="14.25" customHeight="1">
      <c r="B65" s="179" t="s">
        <v>180</v>
      </c>
      <c r="C65" s="180">
        <f t="shared" ref="C65:N65" si="16">(C55-C63)</f>
        <v>0</v>
      </c>
      <c r="D65" s="180">
        <f t="shared" si="16"/>
        <v>0</v>
      </c>
      <c r="E65" s="180">
        <f t="shared" si="16"/>
        <v>0</v>
      </c>
      <c r="F65" s="180">
        <f t="shared" si="16"/>
        <v>0</v>
      </c>
      <c r="G65" s="180">
        <f t="shared" si="16"/>
        <v>0</v>
      </c>
      <c r="H65" s="180">
        <f t="shared" si="16"/>
        <v>0</v>
      </c>
      <c r="I65" s="180">
        <f t="shared" si="16"/>
        <v>0</v>
      </c>
      <c r="J65" s="180">
        <f t="shared" si="16"/>
        <v>0</v>
      </c>
      <c r="K65" s="180">
        <f t="shared" si="16"/>
        <v>0</v>
      </c>
      <c r="L65" s="180">
        <f t="shared" si="16"/>
        <v>0</v>
      </c>
      <c r="M65" s="180">
        <f t="shared" si="16"/>
        <v>0</v>
      </c>
      <c r="N65" s="180">
        <f t="shared" si="16"/>
        <v>0</v>
      </c>
      <c r="O65" s="184"/>
    </row>
    <row r="66" spans="2:16" ht="14.25" customHeight="1">
      <c r="B66" s="179" t="s">
        <v>181</v>
      </c>
      <c r="C66" s="181"/>
      <c r="D66" s="181"/>
      <c r="E66" s="181"/>
      <c r="F66" s="181"/>
      <c r="G66" s="181"/>
      <c r="H66" s="181"/>
      <c r="I66" s="181"/>
      <c r="J66" s="181"/>
      <c r="K66" s="181"/>
      <c r="L66" s="181"/>
      <c r="M66" s="181"/>
      <c r="N66" s="181"/>
      <c r="O66" s="184"/>
    </row>
    <row r="67" spans="2:16" ht="14.25" customHeight="1">
      <c r="B67" s="179" t="s">
        <v>182</v>
      </c>
      <c r="C67" s="185" t="e">
        <f>(C65+O45+C66)</f>
        <v>#VALUE!</v>
      </c>
      <c r="D67" s="185" t="e">
        <f t="shared" ref="D67:N67" si="17">(C67+D65+D66)</f>
        <v>#VALUE!</v>
      </c>
      <c r="E67" s="185" t="e">
        <f t="shared" si="17"/>
        <v>#VALUE!</v>
      </c>
      <c r="F67" s="185" t="e">
        <f t="shared" si="17"/>
        <v>#VALUE!</v>
      </c>
      <c r="G67" s="185" t="e">
        <f t="shared" si="17"/>
        <v>#VALUE!</v>
      </c>
      <c r="H67" s="185" t="e">
        <f t="shared" si="17"/>
        <v>#VALUE!</v>
      </c>
      <c r="I67" s="185" t="e">
        <f t="shared" si="17"/>
        <v>#VALUE!</v>
      </c>
      <c r="J67" s="185" t="e">
        <f t="shared" si="17"/>
        <v>#VALUE!</v>
      </c>
      <c r="K67" s="185" t="e">
        <f t="shared" si="17"/>
        <v>#VALUE!</v>
      </c>
      <c r="L67" s="185" t="e">
        <f t="shared" si="17"/>
        <v>#VALUE!</v>
      </c>
      <c r="M67" s="185" t="e">
        <f t="shared" si="17"/>
        <v>#VALUE!</v>
      </c>
      <c r="N67" s="185" t="e">
        <f t="shared" si="17"/>
        <v>#VALUE!</v>
      </c>
      <c r="O67" s="185" t="e">
        <f>(N67)</f>
        <v>#VALUE!</v>
      </c>
    </row>
    <row r="68" spans="2:16" ht="14.25" customHeight="1">
      <c r="C68" s="187" t="s">
        <v>183</v>
      </c>
      <c r="O68" s="188" t="s">
        <v>184</v>
      </c>
      <c r="P68" s="131"/>
    </row>
    <row r="69" spans="2:16" ht="14.25" customHeight="1"/>
    <row r="70" spans="2:16" ht="14.25" customHeight="1"/>
    <row r="71" spans="2:16" ht="14.25" customHeight="1"/>
    <row r="72" spans="2:16" ht="14.25" customHeight="1"/>
    <row r="73" spans="2:16" ht="14.25" customHeight="1"/>
    <row r="74" spans="2:16" ht="14.25" customHeight="1"/>
    <row r="75" spans="2:16" ht="14.25" customHeight="1"/>
    <row r="76" spans="2:16" ht="14.25" customHeight="1"/>
    <row r="77" spans="2:16" ht="14.25" customHeight="1"/>
    <row r="78" spans="2:16" ht="14.25" customHeight="1"/>
    <row r="79" spans="2:16" ht="14.25" customHeight="1"/>
    <row r="80" spans="2:16"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2">
    <mergeCell ref="G47:J49"/>
    <mergeCell ref="B51:O51"/>
    <mergeCell ref="B56:O56"/>
    <mergeCell ref="B64:O64"/>
    <mergeCell ref="B34:O34"/>
    <mergeCell ref="B42:O42"/>
    <mergeCell ref="G3:J5"/>
    <mergeCell ref="B7:O7"/>
    <mergeCell ref="B12:O12"/>
    <mergeCell ref="B20:O20"/>
    <mergeCell ref="B29:O29"/>
    <mergeCell ref="G25:J27"/>
  </mergeCells>
  <conditionalFormatting sqref="C19:O19">
    <cfRule type="expression" dxfId="45" priority="1" stopIfTrue="1">
      <formula>ISERROR(C19)</formula>
    </cfRule>
  </conditionalFormatting>
  <conditionalFormatting sqref="C21:N21">
    <cfRule type="expression" dxfId="44" priority="2" stopIfTrue="1">
      <formula>ISERROR(C21)</formula>
    </cfRule>
  </conditionalFormatting>
  <conditionalFormatting sqref="C21:N21">
    <cfRule type="cellIs" dxfId="43" priority="3" operator="lessThan">
      <formula>0</formula>
    </cfRule>
  </conditionalFormatting>
  <conditionalFormatting sqref="C21:N21">
    <cfRule type="cellIs" dxfId="42" priority="4" operator="lessThan">
      <formula>0</formula>
    </cfRule>
  </conditionalFormatting>
  <conditionalFormatting sqref="C21:N21 C23:O23">
    <cfRule type="cellIs" dxfId="41" priority="5" operator="greaterThan">
      <formula>0</formula>
    </cfRule>
  </conditionalFormatting>
  <conditionalFormatting sqref="O43:O44">
    <cfRule type="expression" dxfId="40" priority="6" stopIfTrue="1">
      <formula>ISERROR(O43)</formula>
    </cfRule>
  </conditionalFormatting>
  <conditionalFormatting sqref="C41:O41">
    <cfRule type="expression" dxfId="39" priority="7" stopIfTrue="1">
      <formula>ISERROR(C41)</formula>
    </cfRule>
  </conditionalFormatting>
  <conditionalFormatting sqref="C43:N43">
    <cfRule type="expression" dxfId="38" priority="8" stopIfTrue="1">
      <formula>ISERROR(C43)</formula>
    </cfRule>
  </conditionalFormatting>
  <conditionalFormatting sqref="C43:O43 O44">
    <cfRule type="cellIs" dxfId="37" priority="9" operator="lessThan">
      <formula>0</formula>
    </cfRule>
  </conditionalFormatting>
  <conditionalFormatting sqref="C43:O43 O44">
    <cfRule type="cellIs" dxfId="36" priority="10" operator="lessThan">
      <formula>0</formula>
    </cfRule>
  </conditionalFormatting>
  <conditionalFormatting sqref="C43:O43 C45:O45 O44">
    <cfRule type="cellIs" dxfId="35" priority="11" operator="greaterThan">
      <formula>0</formula>
    </cfRule>
  </conditionalFormatting>
  <conditionalFormatting sqref="O21">
    <cfRule type="expression" dxfId="34" priority="12" stopIfTrue="1">
      <formula>ISERROR(O21)</formula>
    </cfRule>
  </conditionalFormatting>
  <conditionalFormatting sqref="C63:O63">
    <cfRule type="expression" dxfId="33" priority="13" stopIfTrue="1">
      <formula>ISERROR(C63)</formula>
    </cfRule>
  </conditionalFormatting>
  <conditionalFormatting sqref="C65:N65">
    <cfRule type="expression" dxfId="32" priority="14" stopIfTrue="1">
      <formula>ISERROR(C65)</formula>
    </cfRule>
  </conditionalFormatting>
  <conditionalFormatting sqref="C65:N65">
    <cfRule type="cellIs" dxfId="31" priority="15" operator="lessThan">
      <formula>0</formula>
    </cfRule>
  </conditionalFormatting>
  <conditionalFormatting sqref="C65:N65">
    <cfRule type="cellIs" dxfId="30" priority="16" operator="lessThan">
      <formula>0</formula>
    </cfRule>
  </conditionalFormatting>
  <conditionalFormatting sqref="C65:N65 C67:O67">
    <cfRule type="cellIs" dxfId="29" priority="17" operator="greaterThan">
      <formula>0</formula>
    </cfRule>
  </conditionalFormatting>
  <conditionalFormatting sqref="O65">
    <cfRule type="expression" dxfId="28" priority="18" stopIfTrue="1">
      <formula>ISERROR(O65)</formula>
    </cfRule>
  </conditionalFormatting>
  <conditionalFormatting sqref="O65">
    <cfRule type="cellIs" dxfId="27" priority="19" operator="lessThan">
      <formula>0</formula>
    </cfRule>
  </conditionalFormatting>
  <conditionalFormatting sqref="O65">
    <cfRule type="cellIs" dxfId="26" priority="20" operator="lessThan">
      <formula>0</formula>
    </cfRule>
  </conditionalFormatting>
  <conditionalFormatting sqref="O65">
    <cfRule type="cellIs" dxfId="25" priority="21" operator="greaterThan">
      <formula>0</formula>
    </cfRule>
  </conditionalFormatting>
  <conditionalFormatting sqref="O21">
    <cfRule type="cellIs" dxfId="24" priority="22" operator="lessThan">
      <formula>0</formula>
    </cfRule>
  </conditionalFormatting>
  <conditionalFormatting sqref="O21">
    <cfRule type="cellIs" dxfId="23" priority="23" operator="lessThan">
      <formula>0</formula>
    </cfRule>
  </conditionalFormatting>
  <conditionalFormatting sqref="O21">
    <cfRule type="cellIs" dxfId="22" priority="24" operator="greaterThan">
      <formula>0</formula>
    </cfRule>
  </conditionalFormatting>
  <conditionalFormatting sqref="O44">
    <cfRule type="expression" dxfId="21" priority="25" stopIfTrue="1">
      <formula>ISERROR(O44)</formula>
    </cfRule>
  </conditionalFormatting>
  <conditionalFormatting sqref="O43">
    <cfRule type="cellIs" dxfId="20" priority="26" operator="lessThan">
      <formula>0</formula>
    </cfRule>
  </conditionalFormatting>
  <conditionalFormatting sqref="O45">
    <cfRule type="cellIs" dxfId="19" priority="27" operator="lessThan">
      <formula>0</formula>
    </cfRule>
  </conditionalFormatting>
  <conditionalFormatting sqref="O22">
    <cfRule type="expression" dxfId="18" priority="28" stopIfTrue="1">
      <formula>ISERROR(O22)</formula>
    </cfRule>
  </conditionalFormatting>
  <conditionalFormatting sqref="O66">
    <cfRule type="expression" dxfId="17" priority="29" stopIfTrue="1">
      <formula>ISERROR(O66)</formula>
    </cfRule>
  </conditionalFormatting>
  <conditionalFormatting sqref="O22">
    <cfRule type="expression" dxfId="16" priority="30" stopIfTrue="1">
      <formula>ISERROR(O22)</formula>
    </cfRule>
  </conditionalFormatting>
  <conditionalFormatting sqref="O22">
    <cfRule type="cellIs" dxfId="15" priority="31" operator="lessThan">
      <formula>0</formula>
    </cfRule>
  </conditionalFormatting>
  <conditionalFormatting sqref="O22">
    <cfRule type="cellIs" dxfId="14" priority="32" operator="lessThan">
      <formula>0</formula>
    </cfRule>
  </conditionalFormatting>
  <conditionalFormatting sqref="O22">
    <cfRule type="cellIs" dxfId="13" priority="33" operator="greaterThan">
      <formula>0</formula>
    </cfRule>
  </conditionalFormatting>
  <conditionalFormatting sqref="O66">
    <cfRule type="expression" dxfId="12" priority="34" stopIfTrue="1">
      <formula>ISERROR(O66)</formula>
    </cfRule>
  </conditionalFormatting>
  <conditionalFormatting sqref="O66">
    <cfRule type="cellIs" dxfId="11" priority="35" operator="lessThan">
      <formula>0</formula>
    </cfRule>
  </conditionalFormatting>
  <conditionalFormatting sqref="O66">
    <cfRule type="cellIs" dxfId="10" priority="36" operator="lessThan">
      <formula>0</formula>
    </cfRule>
  </conditionalFormatting>
  <conditionalFormatting sqref="O66">
    <cfRule type="cellIs" dxfId="9" priority="37" operator="greaterThan">
      <formula>0</formula>
    </cfRule>
  </conditionalFormatting>
  <conditionalFormatting sqref="D23:O23">
    <cfRule type="cellIs" dxfId="8" priority="38" operator="lessThan">
      <formula>0</formula>
    </cfRule>
  </conditionalFormatting>
  <conditionalFormatting sqref="C45:N45">
    <cfRule type="cellIs" dxfId="7" priority="39" operator="lessThan">
      <formula>0</formula>
    </cfRule>
  </conditionalFormatting>
  <conditionalFormatting sqref="C67:N67">
    <cfRule type="cellIs" dxfId="6" priority="40" operator="lessThan">
      <formula>0</formula>
    </cfRule>
  </conditionalFormatting>
  <conditionalFormatting sqref="C22:N22">
    <cfRule type="containsBlanks" dxfId="5" priority="41" stopIfTrue="1">
      <formula>LEN(TRIM(C22))=0</formula>
    </cfRule>
  </conditionalFormatting>
  <conditionalFormatting sqref="C44:N44">
    <cfRule type="containsBlanks" dxfId="4" priority="42" stopIfTrue="1">
      <formula>LEN(TRIM(C44))=0</formula>
    </cfRule>
  </conditionalFormatting>
  <conditionalFormatting sqref="C66:N66">
    <cfRule type="containsBlanks" dxfId="3" priority="43" stopIfTrue="1">
      <formula>LEN(TRIM(C66))=0</formula>
    </cfRule>
  </conditionalFormatting>
  <conditionalFormatting sqref="C59:N59">
    <cfRule type="containsBlanks" dxfId="2" priority="44" stopIfTrue="1">
      <formula>LEN(TRIM(C59))=0</formula>
    </cfRule>
  </conditionalFormatting>
  <conditionalFormatting sqref="C37:N37">
    <cfRule type="containsBlanks" dxfId="1" priority="45" stopIfTrue="1">
      <formula>LEN(TRIM(C37))=0</formula>
    </cfRule>
  </conditionalFormatting>
  <conditionalFormatting sqref="C15:N15">
    <cfRule type="containsBlanks" dxfId="0" priority="46" stopIfTrue="1">
      <formula>LEN(TRIM(C15))=0</formula>
    </cfRule>
  </conditionalFormatting>
  <pageMargins left="0.7" right="0.7" top="0.75" bottom="0.75" header="0" footer="0"/>
  <pageSetup paperSize="9" orientation="portrait"/>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1:O1000"/>
  <sheetViews>
    <sheetView workbookViewId="0"/>
  </sheetViews>
  <sheetFormatPr defaultColWidth="12.625" defaultRowHeight="15" customHeight="1"/>
  <cols>
    <col min="1" max="1" width="7.625" customWidth="1"/>
    <col min="2" max="2" width="18.25" customWidth="1"/>
    <col min="3" max="3" width="15.5" customWidth="1"/>
    <col min="4" max="14" width="7.625" customWidth="1"/>
    <col min="15" max="15" width="8.75" customWidth="1"/>
    <col min="16" max="26" width="7.625" customWidth="1"/>
  </cols>
  <sheetData>
    <row r="1" spans="2:15" ht="14.25" customHeight="1"/>
    <row r="2" spans="2:15" ht="14.25" customHeight="1"/>
    <row r="3" spans="2:15" ht="14.25" customHeight="1"/>
    <row r="4" spans="2:15" ht="14.25" customHeight="1"/>
    <row r="5" spans="2:15" ht="14.25" customHeight="1"/>
    <row r="6" spans="2:15" ht="14.25" customHeight="1"/>
    <row r="7" spans="2:15" ht="14.25" customHeight="1">
      <c r="B7" s="271" t="str">
        <f>قرض_بنك</f>
        <v xml:space="preserve">قرض بنك </v>
      </c>
      <c r="C7" s="236"/>
      <c r="D7" s="133"/>
      <c r="E7" s="133"/>
      <c r="F7" s="133"/>
      <c r="G7" s="133"/>
      <c r="H7" s="133"/>
      <c r="I7" s="133"/>
      <c r="J7" s="133"/>
      <c r="K7" s="133"/>
      <c r="L7" s="133"/>
      <c r="M7" s="133"/>
      <c r="N7" s="133"/>
      <c r="O7" s="133"/>
    </row>
    <row r="8" spans="2:15" ht="14.25" customHeight="1">
      <c r="B8" s="190" t="s">
        <v>188</v>
      </c>
      <c r="C8" s="191">
        <f>BankLoan</f>
        <v>0</v>
      </c>
      <c r="D8" s="133"/>
      <c r="E8" s="133"/>
      <c r="F8" s="133"/>
      <c r="G8" s="133"/>
      <c r="H8" s="133"/>
      <c r="I8" s="133"/>
      <c r="J8" s="133"/>
      <c r="K8" s="133"/>
      <c r="L8" s="133"/>
      <c r="M8" s="133"/>
      <c r="N8" s="133"/>
      <c r="O8" s="133"/>
    </row>
    <row r="9" spans="2:15" ht="14.25" customHeight="1">
      <c r="B9" s="154" t="s">
        <v>35</v>
      </c>
      <c r="C9" s="192">
        <f>IntrestRate</f>
        <v>0.04</v>
      </c>
      <c r="D9" s="133"/>
      <c r="E9" s="133"/>
      <c r="F9" s="133"/>
      <c r="G9" s="133"/>
      <c r="H9" s="133"/>
      <c r="I9" s="133"/>
      <c r="J9" s="133"/>
      <c r="K9" s="133"/>
      <c r="L9" s="133"/>
      <c r="M9" s="133"/>
      <c r="N9" s="133"/>
      <c r="O9" s="133"/>
    </row>
    <row r="10" spans="2:15" ht="14.25" customHeight="1">
      <c r="B10" s="154" t="s">
        <v>189</v>
      </c>
      <c r="C10" s="193">
        <f>PaymentsInMonths</f>
        <v>60</v>
      </c>
      <c r="D10" s="133"/>
      <c r="E10" s="133"/>
      <c r="F10" s="133"/>
      <c r="G10" s="133"/>
      <c r="H10" s="133"/>
      <c r="I10" s="133"/>
      <c r="J10" s="133"/>
      <c r="K10" s="133"/>
      <c r="L10" s="133"/>
      <c r="M10" s="133"/>
      <c r="N10" s="133"/>
      <c r="O10" s="133"/>
    </row>
    <row r="11" spans="2:15" ht="14.25" customHeight="1">
      <c r="B11" s="154" t="s">
        <v>190</v>
      </c>
      <c r="C11" s="194">
        <f>ABS(PMT(C9/12,C10,C8))</f>
        <v>0</v>
      </c>
      <c r="D11" s="133"/>
      <c r="E11" s="133"/>
      <c r="F11" s="133"/>
      <c r="G11" s="133"/>
      <c r="H11" s="133"/>
      <c r="I11" s="133"/>
      <c r="J11" s="133"/>
      <c r="K11" s="133"/>
      <c r="L11" s="133"/>
      <c r="M11" s="133"/>
      <c r="N11" s="133"/>
      <c r="O11" s="133"/>
    </row>
    <row r="12" spans="2:15" ht="14.25" customHeight="1">
      <c r="B12" s="195"/>
      <c r="C12" s="95" t="s">
        <v>52</v>
      </c>
      <c r="D12" s="95" t="s">
        <v>53</v>
      </c>
      <c r="E12" s="95" t="s">
        <v>54</v>
      </c>
      <c r="F12" s="95" t="s">
        <v>55</v>
      </c>
      <c r="G12" s="95" t="s">
        <v>56</v>
      </c>
      <c r="H12" s="95" t="s">
        <v>57</v>
      </c>
      <c r="I12" s="95" t="s">
        <v>58</v>
      </c>
      <c r="J12" s="95" t="s">
        <v>59</v>
      </c>
      <c r="K12" s="95" t="s">
        <v>60</v>
      </c>
      <c r="L12" s="95" t="s">
        <v>61</v>
      </c>
      <c r="M12" s="95" t="s">
        <v>62</v>
      </c>
      <c r="N12" s="95" t="s">
        <v>63</v>
      </c>
      <c r="O12" s="196" t="s">
        <v>191</v>
      </c>
    </row>
    <row r="13" spans="2:15" ht="14.25" customHeight="1">
      <c r="B13" s="272" t="s">
        <v>127</v>
      </c>
      <c r="C13" s="222"/>
      <c r="D13" s="222"/>
      <c r="E13" s="222"/>
      <c r="F13" s="222"/>
      <c r="G13" s="222"/>
      <c r="H13" s="222"/>
      <c r="I13" s="222"/>
      <c r="J13" s="222"/>
      <c r="K13" s="222"/>
      <c r="L13" s="222"/>
      <c r="M13" s="222"/>
      <c r="N13" s="222"/>
      <c r="O13" s="223"/>
    </row>
    <row r="14" spans="2:15" ht="14.25" customHeight="1">
      <c r="B14" s="197" t="s">
        <v>192</v>
      </c>
      <c r="C14" s="198">
        <f>IF($C$10&lt;1,0,ABS(IPMT($C$9/12,1,$C$10,$C$8)))</f>
        <v>0</v>
      </c>
      <c r="D14" s="198">
        <f>IF($C$10&lt;2,0,ABS(IPMT($C$9/12,2,$C$10,$C$8)))</f>
        <v>0</v>
      </c>
      <c r="E14" s="198">
        <f>IF($C$10&lt;3,0,ABS(IPMT($C$9/12,3,$C$10,$C$8)))</f>
        <v>0</v>
      </c>
      <c r="F14" s="198">
        <f>IF($C$10&lt;4,0,ABS(IPMT($C$9/12,4,$C$10,$C$8)))</f>
        <v>0</v>
      </c>
      <c r="G14" s="198">
        <f>IF($C$10&lt;5,0,ABS(IPMT($C$9/12,5,$C$10,$C$8)))</f>
        <v>0</v>
      </c>
      <c r="H14" s="198">
        <f>IF($C$10&lt;6,0,ABS(IPMT($C$9/12,6,$C$10,$C$8)))</f>
        <v>0</v>
      </c>
      <c r="I14" s="198">
        <f>IF($C$10&lt;7,0,ABS(IPMT($C$9/12,7,$C$10,$C$8)))</f>
        <v>0</v>
      </c>
      <c r="J14" s="198">
        <f>IF($C$10&lt;8,0,ABS(IPMT($C$9/12,8,$C$10,$C$8)))</f>
        <v>0</v>
      </c>
      <c r="K14" s="198">
        <f>IF($C$10&lt;9,0,ABS(IPMT($C$9/12,9,$C$10,$C$8)))</f>
        <v>0</v>
      </c>
      <c r="L14" s="198">
        <f>IF($C$10&lt;10,0,ABS(IPMT($C$9/12,10,$C$10,$C$8)))</f>
        <v>0</v>
      </c>
      <c r="M14" s="198">
        <f>IF($C$10&lt;11,0,ABS(IPMT($C$9/12,11,$C$10,$C$8)))</f>
        <v>0</v>
      </c>
      <c r="N14" s="198">
        <f>IF($C$10&lt;12,0,ABS(IPMT($C$9/12,12,$C$10,$C$8)))</f>
        <v>0</v>
      </c>
      <c r="O14" s="198">
        <f t="shared" ref="O14:O15" si="0">SUM(C14:N14)</f>
        <v>0</v>
      </c>
    </row>
    <row r="15" spans="2:15" ht="14.25" customHeight="1">
      <c r="B15" s="197" t="s">
        <v>193</v>
      </c>
      <c r="C15" s="198">
        <f>IF($C$10&lt;1,0,ABS(PPMT($C$9/12,1,$C$10,$C$8)))</f>
        <v>0</v>
      </c>
      <c r="D15" s="198">
        <f>IF($C$10&lt;2,0,ABS(PPMT($C$9/12,2,$C$10,$C$8)))</f>
        <v>0</v>
      </c>
      <c r="E15" s="198">
        <f>IF($C$10&lt;3,0,ABS(PPMT($C$9/12,3,$C$10,$C$8)))</f>
        <v>0</v>
      </c>
      <c r="F15" s="198">
        <f>IF($C$10&lt;4,0,ABS(PPMT($C$9/12,4,$C$10,$C$8)))</f>
        <v>0</v>
      </c>
      <c r="G15" s="198">
        <f>IF($C$10&lt;5,0,ABS(PPMT($C$9/12,5,$C$10,$C$8)))</f>
        <v>0</v>
      </c>
      <c r="H15" s="198">
        <f>IF($C$10&lt;6,0,ABS(PPMT($C$9/12,6,$C$10,$C$8)))</f>
        <v>0</v>
      </c>
      <c r="I15" s="198">
        <f>IF($C$10&lt;7,0,ABS(PPMT($C$9/12,7,$C$10,$C$8)))</f>
        <v>0</v>
      </c>
      <c r="J15" s="198">
        <f>IF($C$10&lt;8,0,ABS(PPMT($C$9/12,8,$C$10,$C$8)))</f>
        <v>0</v>
      </c>
      <c r="K15" s="198">
        <f>IF($C$10&lt;9,0,ABS(PPMT($C$9/12,9,$C$10,$C$8)))</f>
        <v>0</v>
      </c>
      <c r="L15" s="198">
        <f>IF($C$10&lt;10,0,ABS(PPMT($C$9/12,10,$C$10,$C$8)))</f>
        <v>0</v>
      </c>
      <c r="M15" s="198">
        <f>IF($C$10&lt;11,0,ABS(PPMT($C$9/12,11,$C$10,$C$8)))</f>
        <v>0</v>
      </c>
      <c r="N15" s="198">
        <f>IF($C$10&lt;12,0,ABS(PPMT($C$9/12,12,$C$10,$C$8)))</f>
        <v>0</v>
      </c>
      <c r="O15" s="198">
        <f t="shared" si="0"/>
        <v>0</v>
      </c>
    </row>
    <row r="16" spans="2:15" ht="14.25" customHeight="1">
      <c r="B16" s="197" t="s">
        <v>194</v>
      </c>
      <c r="C16" s="198">
        <f>$C$8-C15</f>
        <v>0</v>
      </c>
      <c r="D16" s="198">
        <f t="shared" ref="D16:N16" si="1">C16-D15</f>
        <v>0</v>
      </c>
      <c r="E16" s="198">
        <f t="shared" si="1"/>
        <v>0</v>
      </c>
      <c r="F16" s="198">
        <f t="shared" si="1"/>
        <v>0</v>
      </c>
      <c r="G16" s="198">
        <f t="shared" si="1"/>
        <v>0</v>
      </c>
      <c r="H16" s="198">
        <f t="shared" si="1"/>
        <v>0</v>
      </c>
      <c r="I16" s="198">
        <f t="shared" si="1"/>
        <v>0</v>
      </c>
      <c r="J16" s="198">
        <f t="shared" si="1"/>
        <v>0</v>
      </c>
      <c r="K16" s="198">
        <f t="shared" si="1"/>
        <v>0</v>
      </c>
      <c r="L16" s="198">
        <f t="shared" si="1"/>
        <v>0</v>
      </c>
      <c r="M16" s="198">
        <f t="shared" si="1"/>
        <v>0</v>
      </c>
      <c r="N16" s="198">
        <f t="shared" si="1"/>
        <v>0</v>
      </c>
      <c r="O16" s="199"/>
    </row>
    <row r="17" spans="2:15" ht="14.25" customHeight="1">
      <c r="B17" s="272" t="s">
        <v>134</v>
      </c>
      <c r="C17" s="222"/>
      <c r="D17" s="222"/>
      <c r="E17" s="222"/>
      <c r="F17" s="222"/>
      <c r="G17" s="222"/>
      <c r="H17" s="222"/>
      <c r="I17" s="222"/>
      <c r="J17" s="222"/>
      <c r="K17" s="222"/>
      <c r="L17" s="222"/>
      <c r="M17" s="222"/>
      <c r="N17" s="222"/>
      <c r="O17" s="223"/>
    </row>
    <row r="18" spans="2:15" ht="14.25" customHeight="1">
      <c r="B18" s="197" t="s">
        <v>192</v>
      </c>
      <c r="C18" s="198">
        <f>IF($C$10&lt;13,0,ABS(IPMT($C$9/12,13,$C$10,$C$8)))</f>
        <v>0</v>
      </c>
      <c r="D18" s="198">
        <f>IF($C$10&lt;14,0,ABS(IPMT($C$9/12,14,$C$10,$C$8)))</f>
        <v>0</v>
      </c>
      <c r="E18" s="198">
        <f>IF($C$10&lt;15,0,ABS(IPMT($C$9/12,15,$C$10,$C$8)))</f>
        <v>0</v>
      </c>
      <c r="F18" s="198">
        <f>IF($C$10&lt;16,0,ABS(IPMT($C$9/12,16,$C$10,$C$8)))</f>
        <v>0</v>
      </c>
      <c r="G18" s="198">
        <f>IF($C$10&lt;17,0,ABS(IPMT($C$9/12,17,$C$10,$C$8)))</f>
        <v>0</v>
      </c>
      <c r="H18" s="198">
        <f>IF($C$10&lt;18,0,ABS(IPMT($C$9/12,18,$C$10,$C$8)))</f>
        <v>0</v>
      </c>
      <c r="I18" s="198">
        <f>IF($C$10&lt;19,0,ABS(IPMT($C$9/12,19,$C$10,$C$8)))</f>
        <v>0</v>
      </c>
      <c r="J18" s="198">
        <f>IF($C$10&lt;20,0,ABS(IPMT($C$9/12,20,$C$10,$C$8)))</f>
        <v>0</v>
      </c>
      <c r="K18" s="198">
        <f>IF($C$10&lt;21,0,ABS(IPMT($C$9/12,21,$C$10,$C$8)))</f>
        <v>0</v>
      </c>
      <c r="L18" s="198">
        <f>IF($C$10&lt;22,0,ABS(IPMT($C$9/12,22,$C$10,$C$8)))</f>
        <v>0</v>
      </c>
      <c r="M18" s="198">
        <f>IF($C$10&lt;23,0,ABS(IPMT($C$9/12,23,$C$10,$C$8)))</f>
        <v>0</v>
      </c>
      <c r="N18" s="198">
        <f>IF($C$10&lt;24,0,ABS(IPMT($C$9/12,24,$C$10,$C$8)))</f>
        <v>0</v>
      </c>
      <c r="O18" s="200">
        <f t="shared" ref="O18:O19" si="2">SUM(C18:N18)</f>
        <v>0</v>
      </c>
    </row>
    <row r="19" spans="2:15" ht="14.25" customHeight="1">
      <c r="B19" s="197" t="s">
        <v>193</v>
      </c>
      <c r="C19" s="198">
        <f>IF($C$10&lt;13,0,ABS(PPMT($C$9/12,13,$C$10,$C$8)))</f>
        <v>0</v>
      </c>
      <c r="D19" s="198">
        <f>IF($C$10&lt;14,0,ABS(PPMT($C$9/12,14,$C$10,$C$8)))</f>
        <v>0</v>
      </c>
      <c r="E19" s="198">
        <f>IF($C$10&lt;15,0,ABS(PPMT($C$9/12,15,$C$10,$C$8)))</f>
        <v>0</v>
      </c>
      <c r="F19" s="198">
        <f>IF($C$10&lt;16,0,ABS(PPMT($C$9/12,16,$C$10,$C$8)))</f>
        <v>0</v>
      </c>
      <c r="G19" s="198">
        <f>IF($C$10&lt;17,0,ABS(PPMT($C$9/12,17,$C$10,$C$8)))</f>
        <v>0</v>
      </c>
      <c r="H19" s="198">
        <f>IF($C$10&lt;18,0,ABS(PPMT($C$9/12,18,$C$10,$C$8)))</f>
        <v>0</v>
      </c>
      <c r="I19" s="198">
        <f>IF($C$10&lt;19,0,ABS(PPMT($C$9/12,19,$C$10,$C$8)))</f>
        <v>0</v>
      </c>
      <c r="J19" s="198">
        <f>IF($C$10&lt;20,0,ABS(PPMT($C$9/12,20,$C$10,$C$8)))</f>
        <v>0</v>
      </c>
      <c r="K19" s="198">
        <f>IF($C$10&lt;21,0,ABS(PPMT($C$9/12,21,$C$10,$C$8)))</f>
        <v>0</v>
      </c>
      <c r="L19" s="198">
        <f>IF($C$10&lt;22,0,ABS(PPMT($C$9/12,22,$C$10,$C$8)))</f>
        <v>0</v>
      </c>
      <c r="M19" s="198">
        <f>IF($C$10&lt;23,0,ABS(PPMT($C$9/12,23,$C$10,$C$8)))</f>
        <v>0</v>
      </c>
      <c r="N19" s="198">
        <f>IF($C$10&lt;24,0,ABS(PPMT($C$9/12,24,$C$10,$C$8)))</f>
        <v>0</v>
      </c>
      <c r="O19" s="200">
        <f t="shared" si="2"/>
        <v>0</v>
      </c>
    </row>
    <row r="20" spans="2:15" ht="14.25" customHeight="1">
      <c r="B20" s="197" t="s">
        <v>194</v>
      </c>
      <c r="C20" s="198">
        <f>N16-C19</f>
        <v>0</v>
      </c>
      <c r="D20" s="198">
        <f t="shared" ref="D20:N20" si="3">C20-D19</f>
        <v>0</v>
      </c>
      <c r="E20" s="198">
        <f t="shared" si="3"/>
        <v>0</v>
      </c>
      <c r="F20" s="198">
        <f t="shared" si="3"/>
        <v>0</v>
      </c>
      <c r="G20" s="198">
        <f t="shared" si="3"/>
        <v>0</v>
      </c>
      <c r="H20" s="198">
        <f t="shared" si="3"/>
        <v>0</v>
      </c>
      <c r="I20" s="198">
        <f t="shared" si="3"/>
        <v>0</v>
      </c>
      <c r="J20" s="198">
        <f t="shared" si="3"/>
        <v>0</v>
      </c>
      <c r="K20" s="198">
        <f t="shared" si="3"/>
        <v>0</v>
      </c>
      <c r="L20" s="198">
        <f t="shared" si="3"/>
        <v>0</v>
      </c>
      <c r="M20" s="198">
        <f t="shared" si="3"/>
        <v>0</v>
      </c>
      <c r="N20" s="198">
        <f t="shared" si="3"/>
        <v>0</v>
      </c>
      <c r="O20" s="199"/>
    </row>
    <row r="21" spans="2:15" ht="14.25" customHeight="1">
      <c r="B21" s="272" t="s">
        <v>141</v>
      </c>
      <c r="C21" s="222"/>
      <c r="D21" s="222"/>
      <c r="E21" s="222"/>
      <c r="F21" s="222"/>
      <c r="G21" s="222"/>
      <c r="H21" s="222"/>
      <c r="I21" s="222"/>
      <c r="J21" s="222"/>
      <c r="K21" s="222"/>
      <c r="L21" s="222"/>
      <c r="M21" s="222"/>
      <c r="N21" s="222"/>
      <c r="O21" s="223"/>
    </row>
    <row r="22" spans="2:15" ht="14.25" customHeight="1">
      <c r="B22" s="197" t="s">
        <v>192</v>
      </c>
      <c r="C22" s="198">
        <f>IF($C$10&lt;25,0,ABS(IPMT($C$9/12,25,$C$10,$C$8)))</f>
        <v>0</v>
      </c>
      <c r="D22" s="198">
        <f>IF($C$10&lt;26,0,ABS(IPMT($C$9/12,26,$C$10,$C$8)))</f>
        <v>0</v>
      </c>
      <c r="E22" s="198">
        <f>IF($C$10&lt;27,0,ABS(IPMT($C$9/12,27,$C$10,$C$8)))</f>
        <v>0</v>
      </c>
      <c r="F22" s="198">
        <f>IF($C$10&lt;28,0,ABS(IPMT($C$9/12,28,$C$10,$C$8)))</f>
        <v>0</v>
      </c>
      <c r="G22" s="198">
        <f>IF($C$10&lt;29,0,ABS(IPMT($C$9/12,29,$C$10,$C$8)))</f>
        <v>0</v>
      </c>
      <c r="H22" s="198">
        <f>IF($C$10&lt;30,0,ABS(IPMT($C$9/12,30,$C$10,$C$8)))</f>
        <v>0</v>
      </c>
      <c r="I22" s="198">
        <f>IF($C$10&lt;31,0,ABS(IPMT($C$9/12,31,$C$10,$C$8)))</f>
        <v>0</v>
      </c>
      <c r="J22" s="198">
        <f>IF($C$10&lt;32,0,ABS(IPMT($C$9/12,32,$C$10,$C$8)))</f>
        <v>0</v>
      </c>
      <c r="K22" s="198">
        <f>IF($C$10&lt;33,0,ABS(IPMT($C$9/12,33,$C$10,$C$8)))</f>
        <v>0</v>
      </c>
      <c r="L22" s="198">
        <f>IF($C$10&lt;34,0,ABS(IPMT($C$9/12,34,$C$10,$C$8)))</f>
        <v>0</v>
      </c>
      <c r="M22" s="198">
        <f>IF($C$10&lt;35,0,ABS(IPMT($C$9/12,35,$C$10,$C$8)))</f>
        <v>0</v>
      </c>
      <c r="N22" s="198">
        <f>IF($C$10&lt;36,0,ABS(IPMT($C$9/12,36,$C$10,$C$8)))</f>
        <v>0</v>
      </c>
      <c r="O22" s="200">
        <f t="shared" ref="O22:O23" si="4">SUM(C22:N22)</f>
        <v>0</v>
      </c>
    </row>
    <row r="23" spans="2:15" ht="14.25" customHeight="1">
      <c r="B23" s="197" t="s">
        <v>193</v>
      </c>
      <c r="C23" s="198">
        <f>IF($C$10&lt;25,0,ABS(PPMT($C$9/12,25,$C$10,$C$8)))</f>
        <v>0</v>
      </c>
      <c r="D23" s="198">
        <f>IF($C$10&lt;26,0,ABS(PPMT($C$9/12,26,$C$10,$C$8)))</f>
        <v>0</v>
      </c>
      <c r="E23" s="198">
        <f>IF($C$10&lt;27,0,ABS(PPMT($C$9/12,27,$C$10,$C$8)))</f>
        <v>0</v>
      </c>
      <c r="F23" s="198">
        <f>IF($C$10&lt;28,0,ABS(PPMT($C$9/12,28,$C$10,$C$8)))</f>
        <v>0</v>
      </c>
      <c r="G23" s="198">
        <f>IF($C$10&lt;29,0,ABS(PPMT($C$9/12,29,$C$10,$C$8)))</f>
        <v>0</v>
      </c>
      <c r="H23" s="198">
        <f>IF($C$10&lt;30,0,ABS(PPMT($C$9/12,30,$C$10,$C$8)))</f>
        <v>0</v>
      </c>
      <c r="I23" s="198">
        <f>IF($C$10&lt;31,0,ABS(PPMT($C$9/12,31,$C$10,$C$8)))</f>
        <v>0</v>
      </c>
      <c r="J23" s="198">
        <f>IF($C$10&lt;32,0,ABS(PPMT($C$9/12,32,$C$10,$C$8)))</f>
        <v>0</v>
      </c>
      <c r="K23" s="198">
        <f>IF($C$10&lt;33,0,ABS(PPMT($C$9/12,33,$C$10,$C$8)))</f>
        <v>0</v>
      </c>
      <c r="L23" s="198">
        <f>IF($C$10&lt;34,0,ABS(PPMT($C$9/12,34,$C$10,$C$8)))</f>
        <v>0</v>
      </c>
      <c r="M23" s="198">
        <f>IF($C$10&lt;35,0,ABS(PPMT($C$9/12,35,$C$10,$C$8)))</f>
        <v>0</v>
      </c>
      <c r="N23" s="198">
        <f>IF($C$10&lt;36,0,ABS(PPMT($C$9/12,36,$C$10,$C$8)))</f>
        <v>0</v>
      </c>
      <c r="O23" s="200">
        <f t="shared" si="4"/>
        <v>0</v>
      </c>
    </row>
    <row r="24" spans="2:15" ht="14.25" customHeight="1">
      <c r="B24" s="197" t="s">
        <v>194</v>
      </c>
      <c r="C24" s="198">
        <f>N20-C23</f>
        <v>0</v>
      </c>
      <c r="D24" s="198">
        <f t="shared" ref="D24:N24" si="5">C24-D23</f>
        <v>0</v>
      </c>
      <c r="E24" s="198">
        <f t="shared" si="5"/>
        <v>0</v>
      </c>
      <c r="F24" s="198">
        <f t="shared" si="5"/>
        <v>0</v>
      </c>
      <c r="G24" s="198">
        <f t="shared" si="5"/>
        <v>0</v>
      </c>
      <c r="H24" s="198">
        <f t="shared" si="5"/>
        <v>0</v>
      </c>
      <c r="I24" s="198">
        <f t="shared" si="5"/>
        <v>0</v>
      </c>
      <c r="J24" s="198">
        <f t="shared" si="5"/>
        <v>0</v>
      </c>
      <c r="K24" s="198">
        <f t="shared" si="5"/>
        <v>0</v>
      </c>
      <c r="L24" s="198">
        <f t="shared" si="5"/>
        <v>0</v>
      </c>
      <c r="M24" s="198">
        <f t="shared" si="5"/>
        <v>0</v>
      </c>
      <c r="N24" s="198">
        <f t="shared" si="5"/>
        <v>0</v>
      </c>
      <c r="O24" s="199"/>
    </row>
    <row r="25" spans="2:15" ht="14.25" customHeight="1">
      <c r="N25" s="273" t="s">
        <v>194</v>
      </c>
      <c r="O25" s="243"/>
    </row>
    <row r="26" spans="2:15" ht="14.25" customHeight="1"/>
    <row r="27" spans="2:15" ht="14.25" customHeight="1">
      <c r="B27" s="271" t="str">
        <f>قروض_من_اشخاص</f>
        <v>قروض او ديون أخرى</v>
      </c>
      <c r="C27" s="236"/>
      <c r="D27" s="133"/>
      <c r="E27" s="133"/>
      <c r="F27" s="133"/>
      <c r="G27" s="133"/>
      <c r="H27" s="133"/>
      <c r="I27" s="133"/>
      <c r="J27" s="133"/>
      <c r="K27" s="133"/>
      <c r="L27" s="133"/>
      <c r="M27" s="133"/>
      <c r="N27" s="133"/>
      <c r="O27" s="133"/>
    </row>
    <row r="28" spans="2:15" ht="14.25" customHeight="1">
      <c r="B28" s="190" t="s">
        <v>195</v>
      </c>
      <c r="C28" s="191">
        <f>قيمة_القرض</f>
        <v>0</v>
      </c>
      <c r="D28" s="133"/>
      <c r="E28" s="133"/>
      <c r="F28" s="133"/>
      <c r="G28" s="133"/>
      <c r="H28" s="133"/>
      <c r="I28" s="133"/>
      <c r="J28" s="133"/>
      <c r="K28" s="133"/>
      <c r="L28" s="133"/>
      <c r="M28" s="133"/>
      <c r="N28" s="133"/>
      <c r="O28" s="133"/>
    </row>
    <row r="29" spans="2:15" ht="14.25" customHeight="1">
      <c r="B29" s="154" t="s">
        <v>35</v>
      </c>
      <c r="C29" s="201">
        <f>نسبة_الفائدة</f>
        <v>0</v>
      </c>
      <c r="D29" s="133"/>
      <c r="E29" s="133"/>
      <c r="F29" s="133"/>
      <c r="G29" s="133"/>
      <c r="H29" s="133"/>
      <c r="I29" s="133"/>
      <c r="J29" s="133"/>
      <c r="K29" s="133"/>
      <c r="L29" s="133"/>
      <c r="M29" s="133"/>
      <c r="N29" s="133"/>
      <c r="O29" s="133"/>
    </row>
    <row r="30" spans="2:15" ht="14.25" customHeight="1">
      <c r="B30" s="154" t="s">
        <v>189</v>
      </c>
      <c r="C30" s="193">
        <f>مدة_السداد</f>
        <v>12</v>
      </c>
      <c r="D30" s="133"/>
      <c r="E30" s="133"/>
      <c r="F30" s="133"/>
      <c r="G30" s="133"/>
      <c r="H30" s="133"/>
      <c r="I30" s="133"/>
      <c r="J30" s="133"/>
      <c r="K30" s="133"/>
      <c r="L30" s="133"/>
      <c r="M30" s="133"/>
      <c r="N30" s="133"/>
      <c r="O30" s="133"/>
    </row>
    <row r="31" spans="2:15" ht="14.25" customHeight="1">
      <c r="B31" s="154" t="s">
        <v>190</v>
      </c>
      <c r="C31" s="194">
        <f>الدفعة_الشهرية</f>
        <v>0</v>
      </c>
      <c r="D31" s="133"/>
      <c r="E31" s="133"/>
      <c r="F31" s="133"/>
      <c r="G31" s="133"/>
      <c r="H31" s="133"/>
      <c r="I31" s="133"/>
      <c r="J31" s="133"/>
      <c r="K31" s="133"/>
      <c r="L31" s="133"/>
      <c r="M31" s="133"/>
      <c r="N31" s="133"/>
      <c r="O31" s="133"/>
    </row>
    <row r="32" spans="2:15" ht="14.25" customHeight="1">
      <c r="B32" s="195"/>
      <c r="C32" s="95" t="s">
        <v>52</v>
      </c>
      <c r="D32" s="95" t="s">
        <v>53</v>
      </c>
      <c r="E32" s="95" t="s">
        <v>54</v>
      </c>
      <c r="F32" s="95" t="s">
        <v>55</v>
      </c>
      <c r="G32" s="95" t="s">
        <v>56</v>
      </c>
      <c r="H32" s="95" t="s">
        <v>57</v>
      </c>
      <c r="I32" s="95" t="s">
        <v>58</v>
      </c>
      <c r="J32" s="95" t="s">
        <v>59</v>
      </c>
      <c r="K32" s="95" t="s">
        <v>60</v>
      </c>
      <c r="L32" s="95" t="s">
        <v>61</v>
      </c>
      <c r="M32" s="95" t="s">
        <v>62</v>
      </c>
      <c r="N32" s="95" t="s">
        <v>63</v>
      </c>
      <c r="O32" s="196" t="s">
        <v>191</v>
      </c>
    </row>
    <row r="33" spans="2:15" ht="14.25" customHeight="1">
      <c r="B33" s="272" t="s">
        <v>127</v>
      </c>
      <c r="C33" s="222"/>
      <c r="D33" s="222"/>
      <c r="E33" s="222"/>
      <c r="F33" s="222"/>
      <c r="G33" s="222"/>
      <c r="H33" s="222"/>
      <c r="I33" s="222"/>
      <c r="J33" s="222"/>
      <c r="K33" s="222"/>
      <c r="L33" s="222"/>
      <c r="M33" s="222"/>
      <c r="N33" s="222"/>
      <c r="O33" s="223"/>
    </row>
    <row r="34" spans="2:15" ht="14.25" customHeight="1">
      <c r="B34" s="197" t="s">
        <v>192</v>
      </c>
      <c r="C34" s="198">
        <f>IF($C$30&lt;1,0,ABS(IPMT($C$29/12,1,$C$30,$C$28)))</f>
        <v>0</v>
      </c>
      <c r="D34" s="198">
        <f>IF($C$30&lt;2,0,ABS(IPMT($C$29/12,2,$C$30,$C$28)))</f>
        <v>0</v>
      </c>
      <c r="E34" s="198">
        <f>IF($C$30&lt;3,0,ABS(IPMT($C$29/12,3,$C$30,$C$28)))</f>
        <v>0</v>
      </c>
      <c r="F34" s="198">
        <f>IF($C$30&lt;4,0,ABS(IPMT($C$29/12,4,$C$30,$C$28)))</f>
        <v>0</v>
      </c>
      <c r="G34" s="198">
        <f>IF($C$30&lt;5,0,ABS(IPMT($C$29/12,5,$C$30,$C$28)))</f>
        <v>0</v>
      </c>
      <c r="H34" s="198">
        <f>IF($C$30&lt;6,0,ABS(IPMT($C$29/12,6,$C$30,$C$28)))</f>
        <v>0</v>
      </c>
      <c r="I34" s="198">
        <f>IF($C$30&lt;7,0,ABS(IPMT($C$29/12,7,$C$30,$C$28)))</f>
        <v>0</v>
      </c>
      <c r="J34" s="198">
        <f>IF($C$30&lt;8,0,ABS(IPMT($C$29/12,8,$C$30,$C$28)))</f>
        <v>0</v>
      </c>
      <c r="K34" s="198">
        <f>IF($C$30&lt;9,0,ABS(IPMT($C$29/12,9,$C$30,$C$28)))</f>
        <v>0</v>
      </c>
      <c r="L34" s="198">
        <f>IF($C$30&lt;10,0,ABS(IPMT($C$29/12,10,$C$30,$C$28)))</f>
        <v>0</v>
      </c>
      <c r="M34" s="198">
        <f>IF($C$30&lt;11,0,ABS(IPMT($C$29/12,11,$C$30,$C$28)))</f>
        <v>0</v>
      </c>
      <c r="N34" s="198">
        <f>IF($C$30&lt;12,0,ABS(IPMT($C$29/12,12,$C$30,$C$28)))</f>
        <v>0</v>
      </c>
      <c r="O34" s="198">
        <f t="shared" ref="O34:O35" si="6">SUM(C34:N34)</f>
        <v>0</v>
      </c>
    </row>
    <row r="35" spans="2:15" ht="14.25" customHeight="1">
      <c r="B35" s="197" t="s">
        <v>193</v>
      </c>
      <c r="C35" s="198">
        <f>IF($C$30&lt;1,0,ABS(PPMT($C$29/12,1,$C$30,$C$28)))</f>
        <v>0</v>
      </c>
      <c r="D35" s="198">
        <f>IF($C$30&lt;2,0,ABS(PPMT($C$29/12,2,$C$30,$C$28)))</f>
        <v>0</v>
      </c>
      <c r="E35" s="198">
        <f>IF($C$30&lt;3,0,ABS(PPMT($C$29/12,3,$C$30,$C$28)))</f>
        <v>0</v>
      </c>
      <c r="F35" s="198">
        <f>IF($C$30&lt;4,0,ABS(PPMT($C$29/12,4,$C$30,$C$28)))</f>
        <v>0</v>
      </c>
      <c r="G35" s="198">
        <f>IF($C$30&lt;5,0,ABS(PPMT($C$29/12,5,$C$30,$C$28)))</f>
        <v>0</v>
      </c>
      <c r="H35" s="198">
        <f>IF($C$30&lt;6,0,ABS(PPMT($C$29/12,6,$C$30,$C$28)))</f>
        <v>0</v>
      </c>
      <c r="I35" s="198">
        <f>IF($C$30&lt;7,0,ABS(PPMT($C$29/12,7,$C$30,$C$28)))</f>
        <v>0</v>
      </c>
      <c r="J35" s="198">
        <f>IF($C$30&lt;8,0,ABS(PPMT($C$29/12,8,$C$30,$C$28)))</f>
        <v>0</v>
      </c>
      <c r="K35" s="198">
        <f>IF($C$30&lt;9,0,ABS(PPMT($C$29/12,9,$C$30,$C$28)))</f>
        <v>0</v>
      </c>
      <c r="L35" s="198">
        <f>IF($C$30&lt;10,0,ABS(PPMT($C$29/12,10,$C$30,$C$28)))</f>
        <v>0</v>
      </c>
      <c r="M35" s="198">
        <f>IF($C$30&lt;11,0,ABS(PPMT($C$29/12,11,$C$30,$C$28)))</f>
        <v>0</v>
      </c>
      <c r="N35" s="198">
        <f>IF($C$30&lt;12,0,ABS(PPMT($C$29/12,12,$C$30,$C$28)))</f>
        <v>0</v>
      </c>
      <c r="O35" s="198">
        <f t="shared" si="6"/>
        <v>0</v>
      </c>
    </row>
    <row r="36" spans="2:15" ht="14.25" customHeight="1">
      <c r="B36" s="197" t="s">
        <v>194</v>
      </c>
      <c r="C36" s="198">
        <f>$C$28-C35</f>
        <v>0</v>
      </c>
      <c r="D36" s="198">
        <f t="shared" ref="D36:N36" si="7">C36-D35</f>
        <v>0</v>
      </c>
      <c r="E36" s="198">
        <f t="shared" si="7"/>
        <v>0</v>
      </c>
      <c r="F36" s="198">
        <f t="shared" si="7"/>
        <v>0</v>
      </c>
      <c r="G36" s="198">
        <f t="shared" si="7"/>
        <v>0</v>
      </c>
      <c r="H36" s="198">
        <f t="shared" si="7"/>
        <v>0</v>
      </c>
      <c r="I36" s="198">
        <f t="shared" si="7"/>
        <v>0</v>
      </c>
      <c r="J36" s="198">
        <f t="shared" si="7"/>
        <v>0</v>
      </c>
      <c r="K36" s="198">
        <f t="shared" si="7"/>
        <v>0</v>
      </c>
      <c r="L36" s="198">
        <f t="shared" si="7"/>
        <v>0</v>
      </c>
      <c r="M36" s="198">
        <f t="shared" si="7"/>
        <v>0</v>
      </c>
      <c r="N36" s="198">
        <f t="shared" si="7"/>
        <v>0</v>
      </c>
      <c r="O36" s="202">
        <v>0</v>
      </c>
    </row>
    <row r="37" spans="2:15" ht="14.25" customHeight="1">
      <c r="B37" s="272" t="s">
        <v>134</v>
      </c>
      <c r="C37" s="222"/>
      <c r="D37" s="222"/>
      <c r="E37" s="222"/>
      <c r="F37" s="222"/>
      <c r="G37" s="222"/>
      <c r="H37" s="222"/>
      <c r="I37" s="222"/>
      <c r="J37" s="222"/>
      <c r="K37" s="222"/>
      <c r="L37" s="222"/>
      <c r="M37" s="222"/>
      <c r="N37" s="222"/>
      <c r="O37" s="223"/>
    </row>
    <row r="38" spans="2:15" ht="14.25" customHeight="1">
      <c r="B38" s="197" t="s">
        <v>192</v>
      </c>
      <c r="C38" s="198">
        <f>IF($C$30&lt;13,0,ABS(IPMT($C$29/12,13,$C$30,$C$28)))</f>
        <v>0</v>
      </c>
      <c r="D38" s="198">
        <f>IF($C$30&lt;14,0,ABS(IPMT($C$29/12,14,$C$30,$C$28)))</f>
        <v>0</v>
      </c>
      <c r="E38" s="198">
        <f>IF($C$30&lt;15,0,ABS(IPMT($C$29/12,15,$C$30,$C$28)))</f>
        <v>0</v>
      </c>
      <c r="F38" s="198">
        <f>IF($C$30&lt;16,0,ABS(IPMT($C$29/12,16,$C$30,$C$28)))</f>
        <v>0</v>
      </c>
      <c r="G38" s="198">
        <f>IF($C$30&lt;17,0,ABS(IPMT($C$29/12,17,$C$30,$C$28)))</f>
        <v>0</v>
      </c>
      <c r="H38" s="198">
        <f>IF($C$30&lt;18,0,ABS(IPMT($C$29/12,18,$C$30,$C$28)))</f>
        <v>0</v>
      </c>
      <c r="I38" s="198">
        <f>IF($C$30&lt;19,0,ABS(IPMT($C$29/12,19,$C$30,$C$28)))</f>
        <v>0</v>
      </c>
      <c r="J38" s="198">
        <f>IF($C$30&lt;20,0,ABS(IPMT($C$29/12,20,$C$30,$C$28)))</f>
        <v>0</v>
      </c>
      <c r="K38" s="198">
        <f>IF($C$30&lt;21,0,ABS(IPMT($C$29/12,21,$C$30,$C$28)))</f>
        <v>0</v>
      </c>
      <c r="L38" s="198">
        <f>IF($C$30&lt;22,0,ABS(IPMT($C$29/12,22,$C$30,$C$28)))</f>
        <v>0</v>
      </c>
      <c r="M38" s="198">
        <f>IF($C$30&lt;23,0,ABS(IPMT($C$29/12,23,$C$30,$C$28)))</f>
        <v>0</v>
      </c>
      <c r="N38" s="198">
        <f>IF($C$30&lt;24,0,ABS(IPMT($C$29/12,24,$C$30,$C$28)))</f>
        <v>0</v>
      </c>
      <c r="O38" s="200">
        <f t="shared" ref="O38:O39" si="8">SUM(C38:N38)</f>
        <v>0</v>
      </c>
    </row>
    <row r="39" spans="2:15" ht="14.25" customHeight="1">
      <c r="B39" s="197" t="s">
        <v>193</v>
      </c>
      <c r="C39" s="198">
        <f>IF($C$30&lt;13,0,ABS(PPMT($C$29/12,13,$C$30,$C$28)))</f>
        <v>0</v>
      </c>
      <c r="D39" s="198">
        <f>IF($C$30&lt;14,0,ABS(PPMT($C$29/12,14,$C$30,$C$28)))</f>
        <v>0</v>
      </c>
      <c r="E39" s="198">
        <f>IF($C$30&lt;15,0,ABS(PPMT($C$29/12,15,$C$30,$C$28)))</f>
        <v>0</v>
      </c>
      <c r="F39" s="198">
        <f>IF($C$30&lt;16,0,ABS(PPMT($C$29/12,16,$C$30,$C$28)))</f>
        <v>0</v>
      </c>
      <c r="G39" s="198">
        <f>IF($C$30&lt;17,0,ABS(PPMT($C$29/12,17,$C$30,$C$28)))</f>
        <v>0</v>
      </c>
      <c r="H39" s="198">
        <f>IF($C$30&lt;18,0,ABS(PPMT($C$29/12,18,$C$30,$C$28)))</f>
        <v>0</v>
      </c>
      <c r="I39" s="198">
        <f>IF($C$30&lt;19,0,ABS(PPMT($C$29/12,19,$C$30,$C$28)))</f>
        <v>0</v>
      </c>
      <c r="J39" s="198">
        <f>IF($C$30&lt;20,0,ABS(PPMT($C$29/12,20,$C$30,$C$28)))</f>
        <v>0</v>
      </c>
      <c r="K39" s="198">
        <f>IF($C$30&lt;21,0,ABS(PPMT($C$29/12,21,$C$30,$C$28)))</f>
        <v>0</v>
      </c>
      <c r="L39" s="198">
        <f>IF($C$30&lt;22,0,ABS(PPMT($C$29/12,22,$C$30,$C$28)))</f>
        <v>0</v>
      </c>
      <c r="M39" s="198">
        <f>IF($C$30&lt;23,0,ABS(PPMT($C$29/12,23,$C$30,$C$28)))</f>
        <v>0</v>
      </c>
      <c r="N39" s="198">
        <f>IF($C$30&lt;24,0,ABS(PPMT($C$29/12,24,$C$30,$C$28)))</f>
        <v>0</v>
      </c>
      <c r="O39" s="200">
        <f t="shared" si="8"/>
        <v>0</v>
      </c>
    </row>
    <row r="40" spans="2:15" ht="14.25" customHeight="1">
      <c r="B40" s="197" t="s">
        <v>194</v>
      </c>
      <c r="C40" s="198">
        <f>N36-C39</f>
        <v>0</v>
      </c>
      <c r="D40" s="198">
        <f t="shared" ref="D40:N40" si="9">C40-D39</f>
        <v>0</v>
      </c>
      <c r="E40" s="198">
        <f t="shared" si="9"/>
        <v>0</v>
      </c>
      <c r="F40" s="198">
        <f t="shared" si="9"/>
        <v>0</v>
      </c>
      <c r="G40" s="198">
        <f t="shared" si="9"/>
        <v>0</v>
      </c>
      <c r="H40" s="198">
        <f t="shared" si="9"/>
        <v>0</v>
      </c>
      <c r="I40" s="198">
        <f t="shared" si="9"/>
        <v>0</v>
      </c>
      <c r="J40" s="198">
        <f t="shared" si="9"/>
        <v>0</v>
      </c>
      <c r="K40" s="198">
        <f t="shared" si="9"/>
        <v>0</v>
      </c>
      <c r="L40" s="198">
        <f t="shared" si="9"/>
        <v>0</v>
      </c>
      <c r="M40" s="198">
        <f t="shared" si="9"/>
        <v>0</v>
      </c>
      <c r="N40" s="198">
        <f t="shared" si="9"/>
        <v>0</v>
      </c>
      <c r="O40" s="202">
        <v>0</v>
      </c>
    </row>
    <row r="41" spans="2:15" ht="14.25" customHeight="1">
      <c r="B41" s="272" t="s">
        <v>141</v>
      </c>
      <c r="C41" s="222"/>
      <c r="D41" s="222"/>
      <c r="E41" s="222"/>
      <c r="F41" s="222"/>
      <c r="G41" s="222"/>
      <c r="H41" s="222"/>
      <c r="I41" s="222"/>
      <c r="J41" s="222"/>
      <c r="K41" s="222"/>
      <c r="L41" s="222"/>
      <c r="M41" s="222"/>
      <c r="N41" s="222"/>
      <c r="O41" s="223"/>
    </row>
    <row r="42" spans="2:15" ht="14.25" customHeight="1">
      <c r="B42" s="197" t="s">
        <v>192</v>
      </c>
      <c r="C42" s="198">
        <f>IF($C$30&lt;25,0,ABS(IPMT($C$29/12,25,$C$30,$C$28)))</f>
        <v>0</v>
      </c>
      <c r="D42" s="198">
        <f>IF($C$30&lt;26,0,ABS(IPMT($C$29/12,26,$C$30,$C$28)))</f>
        <v>0</v>
      </c>
      <c r="E42" s="198">
        <f>IF($C$30&lt;27,0,ABS(IPMT($C$29/12,27,$C$30,$C$28)))</f>
        <v>0</v>
      </c>
      <c r="F42" s="198">
        <f>IF($C$30&lt;28,0,ABS(IPMT($C$29/12,28,$C$30,$C$28)))</f>
        <v>0</v>
      </c>
      <c r="G42" s="198">
        <f>IF($C$30&lt;29,0,ABS(IPMT($C$29/12,29,$C$30,$C$28)))</f>
        <v>0</v>
      </c>
      <c r="H42" s="198">
        <f>IF($C$30&lt;30,0,ABS(IPMT($C$29/12,30,$C$30,$C$28)))</f>
        <v>0</v>
      </c>
      <c r="I42" s="198">
        <f>IF($C$30&lt;31,0,ABS(IPMT($C$29/12,31,$C$30,$C$28)))</f>
        <v>0</v>
      </c>
      <c r="J42" s="198">
        <f>IF($C$30&lt;32,0,ABS(IPMT($C$29/12,32,$C$30,$C$28)))</f>
        <v>0</v>
      </c>
      <c r="K42" s="198">
        <f>IF($C$30&lt;33,0,ABS(IPMT($C$29/12,33,$C$30,$C$28)))</f>
        <v>0</v>
      </c>
      <c r="L42" s="198">
        <f>IF($C$30&lt;34,0,ABS(IPMT($C$29/12,34,$C$30,$C$28)))</f>
        <v>0</v>
      </c>
      <c r="M42" s="198">
        <f>IF($C$30&lt;35,0,ABS(IPMT($C$29/12,35,$C$30,$C$28)))</f>
        <v>0</v>
      </c>
      <c r="N42" s="198">
        <f>IF($C$30&lt;36,0,ABS(IPMT($C$29/12,36,$C$30,$C$28)))</f>
        <v>0</v>
      </c>
      <c r="O42" s="200">
        <f t="shared" ref="O42:O43" si="10">SUM(C42:N42)</f>
        <v>0</v>
      </c>
    </row>
    <row r="43" spans="2:15" ht="14.25" customHeight="1">
      <c r="B43" s="197" t="s">
        <v>193</v>
      </c>
      <c r="C43" s="198">
        <f>IF($C$30&lt;25,0,ABS(PPMT($C$29/12,25,$C$30,$C$28)))</f>
        <v>0</v>
      </c>
      <c r="D43" s="198">
        <f>IF($C$30&lt;26,0,ABS(PPMT($C$29/12,26,$C$30,$C$28)))</f>
        <v>0</v>
      </c>
      <c r="E43" s="198">
        <f>IF($C$30&lt;27,0,ABS(PPMT($C$29/12,27,$C$30,$C$28)))</f>
        <v>0</v>
      </c>
      <c r="F43" s="198">
        <f>IF($C$30&lt;28,0,ABS(PPMT($C$29/12,28,$C$30,$C$28)))</f>
        <v>0</v>
      </c>
      <c r="G43" s="198">
        <f>IF($C$30&lt;29,0,ABS(PPMT($C$29/12,29,$C$30,$C$28)))</f>
        <v>0</v>
      </c>
      <c r="H43" s="198">
        <f>IF($C$30&lt;30,0,ABS(PPMT($C$29/12,30,$C$30,$C$28)))</f>
        <v>0</v>
      </c>
      <c r="I43" s="198">
        <f>IF($C$30&lt;31,0,ABS(PPMT($C$29/12,31,$C$30,$C$28)))</f>
        <v>0</v>
      </c>
      <c r="J43" s="198">
        <f>IF($C$30&lt;32,0,ABS(PPMT($C$29/12,32,$C$30,$C$28)))</f>
        <v>0</v>
      </c>
      <c r="K43" s="198">
        <f>IF($C$30&lt;33,0,ABS(PPMT($C$29/12,33,$C$30,$C$28)))</f>
        <v>0</v>
      </c>
      <c r="L43" s="198">
        <f>IF($C$30&lt;34,0,ABS(PPMT($C$29/12,34,$C$30,$C$28)))</f>
        <v>0</v>
      </c>
      <c r="M43" s="198">
        <f>IF($C$30&lt;35,0,ABS(PPMT($C$29/12,35,$C$30,$C$28)))</f>
        <v>0</v>
      </c>
      <c r="N43" s="198">
        <f>IF($C$30&lt;36,0,ABS(PPMT($C$29/12,36,$C$30,$C$28)))</f>
        <v>0</v>
      </c>
      <c r="O43" s="200">
        <f t="shared" si="10"/>
        <v>0</v>
      </c>
    </row>
    <row r="44" spans="2:15" ht="14.25" customHeight="1">
      <c r="B44" s="197" t="s">
        <v>194</v>
      </c>
      <c r="C44" s="198">
        <f>N40-C43</f>
        <v>0</v>
      </c>
      <c r="D44" s="198">
        <f t="shared" ref="D44:N44" si="11">C44-D43</f>
        <v>0</v>
      </c>
      <c r="E44" s="198">
        <f t="shared" si="11"/>
        <v>0</v>
      </c>
      <c r="F44" s="198">
        <f t="shared" si="11"/>
        <v>0</v>
      </c>
      <c r="G44" s="198">
        <f t="shared" si="11"/>
        <v>0</v>
      </c>
      <c r="H44" s="198">
        <f t="shared" si="11"/>
        <v>0</v>
      </c>
      <c r="I44" s="198">
        <f t="shared" si="11"/>
        <v>0</v>
      </c>
      <c r="J44" s="198">
        <f t="shared" si="11"/>
        <v>0</v>
      </c>
      <c r="K44" s="198">
        <f t="shared" si="11"/>
        <v>0</v>
      </c>
      <c r="L44" s="198">
        <f t="shared" si="11"/>
        <v>0</v>
      </c>
      <c r="M44" s="198">
        <f t="shared" si="11"/>
        <v>0</v>
      </c>
      <c r="N44" s="198">
        <f t="shared" si="11"/>
        <v>0</v>
      </c>
      <c r="O44" s="202">
        <v>0</v>
      </c>
    </row>
    <row r="45" spans="2:15" ht="14.25" customHeight="1"/>
    <row r="46" spans="2:15" ht="14.25" customHeight="1"/>
    <row r="47" spans="2:15" ht="14.25" customHeight="1">
      <c r="B47" s="271" t="s">
        <v>196</v>
      </c>
      <c r="C47" s="236"/>
      <c r="D47" s="133"/>
      <c r="E47" s="133"/>
      <c r="F47" s="133"/>
      <c r="G47" s="133"/>
      <c r="H47" s="133"/>
      <c r="I47" s="133"/>
      <c r="J47" s="133"/>
      <c r="K47" s="133"/>
      <c r="L47" s="133"/>
      <c r="M47" s="133"/>
      <c r="N47" s="133"/>
      <c r="O47" s="133"/>
    </row>
    <row r="48" spans="2:15" ht="14.25" customHeight="1">
      <c r="B48" s="203" t="str">
        <f>'تكاليف التأسيس'!D7</f>
        <v xml:space="preserve">المباني </v>
      </c>
      <c r="C48" s="204">
        <f>'تكاليف التأسيس'!H7</f>
        <v>50</v>
      </c>
      <c r="D48" s="133"/>
      <c r="E48" s="133"/>
      <c r="F48" s="133"/>
      <c r="G48" s="133"/>
      <c r="H48" s="133"/>
      <c r="I48" s="133"/>
      <c r="J48" s="133"/>
      <c r="K48" s="133"/>
      <c r="L48" s="133"/>
      <c r="M48" s="133"/>
      <c r="N48" s="133"/>
      <c r="O48" s="133"/>
    </row>
    <row r="49" spans="2:15" ht="14.25" customHeight="1">
      <c r="B49" s="203" t="str">
        <f>'تكاليف التأسيس'!D8</f>
        <v>ترميم مبنى مستأجر</v>
      </c>
      <c r="C49" s="204">
        <f>'تكاليف التأسيس'!H8</f>
        <v>10</v>
      </c>
      <c r="D49" s="133"/>
      <c r="E49" s="133"/>
      <c r="F49" s="133"/>
      <c r="G49" s="133"/>
      <c r="H49" s="133"/>
      <c r="I49" s="133"/>
      <c r="J49" s="133"/>
      <c r="K49" s="133"/>
      <c r="L49" s="133"/>
      <c r="M49" s="133"/>
      <c r="N49" s="133"/>
      <c r="O49" s="133"/>
    </row>
    <row r="50" spans="2:15" ht="14.25" customHeight="1">
      <c r="B50" s="203" t="str">
        <f>'تكاليف التأسيس'!D9</f>
        <v xml:space="preserve">الآلات والمعدات </v>
      </c>
      <c r="C50" s="204">
        <f>'تكاليف التأسيس'!H9</f>
        <v>7</v>
      </c>
      <c r="D50" s="133"/>
      <c r="E50" s="133"/>
      <c r="F50" s="133"/>
      <c r="G50" s="133"/>
      <c r="H50" s="133"/>
      <c r="I50" s="133"/>
      <c r="J50" s="133"/>
      <c r="K50" s="133"/>
      <c r="L50" s="133"/>
      <c r="M50" s="133"/>
      <c r="N50" s="133"/>
      <c r="O50" s="133"/>
    </row>
    <row r="51" spans="2:15" ht="14.25" customHeight="1">
      <c r="B51" s="203" t="str">
        <f>'تكاليف التأسيس'!D10</f>
        <v xml:space="preserve">الأثاث </v>
      </c>
      <c r="C51" s="204">
        <f>'تكاليف التأسيس'!H10</f>
        <v>5</v>
      </c>
      <c r="D51" s="133"/>
      <c r="E51" s="133"/>
      <c r="F51" s="133"/>
      <c r="G51" s="133"/>
      <c r="H51" s="133"/>
      <c r="I51" s="133"/>
      <c r="J51" s="133"/>
      <c r="K51" s="133"/>
      <c r="L51" s="133"/>
      <c r="M51" s="133"/>
      <c r="N51" s="133"/>
      <c r="O51" s="133"/>
    </row>
    <row r="52" spans="2:15" ht="14.25" customHeight="1">
      <c r="B52" s="203" t="str">
        <f>'تكاليف التأسيس'!D11</f>
        <v xml:space="preserve">السيارات </v>
      </c>
      <c r="C52" s="204">
        <f>'تكاليف التأسيس'!H11</f>
        <v>5</v>
      </c>
      <c r="D52" s="133"/>
      <c r="E52" s="133"/>
      <c r="F52" s="133"/>
      <c r="G52" s="133"/>
      <c r="H52" s="133"/>
      <c r="I52" s="133"/>
      <c r="J52" s="133"/>
      <c r="K52" s="133"/>
      <c r="L52" s="133"/>
      <c r="M52" s="133"/>
      <c r="N52" s="133"/>
      <c r="O52" s="133"/>
    </row>
    <row r="53" spans="2:15" ht="14.25" customHeight="1">
      <c r="B53" s="203" t="str">
        <f>'تكاليف التأسيس'!D12</f>
        <v xml:space="preserve">أصول ثابتة أخرى </v>
      </c>
      <c r="C53" s="204">
        <f>'تكاليف التأسيس'!H12</f>
        <v>5</v>
      </c>
      <c r="D53" s="133"/>
      <c r="E53" s="133"/>
      <c r="F53" s="133"/>
      <c r="G53" s="133"/>
      <c r="H53" s="133"/>
      <c r="I53" s="133"/>
      <c r="J53" s="133"/>
      <c r="K53" s="133"/>
      <c r="L53" s="133"/>
      <c r="M53" s="133"/>
      <c r="N53" s="133"/>
      <c r="O53" s="133"/>
    </row>
    <row r="54" spans="2:15" ht="14.25" customHeight="1">
      <c r="B54" s="205"/>
      <c r="C54" s="95" t="s">
        <v>52</v>
      </c>
      <c r="D54" s="95" t="s">
        <v>53</v>
      </c>
      <c r="E54" s="95" t="s">
        <v>54</v>
      </c>
      <c r="F54" s="95" t="s">
        <v>55</v>
      </c>
      <c r="G54" s="95" t="s">
        <v>56</v>
      </c>
      <c r="H54" s="95" t="s">
        <v>57</v>
      </c>
      <c r="I54" s="95" t="s">
        <v>58</v>
      </c>
      <c r="J54" s="95" t="s">
        <v>59</v>
      </c>
      <c r="K54" s="95" t="s">
        <v>60</v>
      </c>
      <c r="L54" s="95" t="s">
        <v>61</v>
      </c>
      <c r="M54" s="95" t="s">
        <v>62</v>
      </c>
      <c r="N54" s="95" t="s">
        <v>63</v>
      </c>
      <c r="O54" s="196" t="s">
        <v>6</v>
      </c>
    </row>
    <row r="55" spans="2:15" ht="14.25" customHeight="1">
      <c r="B55" s="272"/>
      <c r="C55" s="222"/>
      <c r="D55" s="222"/>
      <c r="E55" s="222"/>
      <c r="F55" s="222"/>
      <c r="G55" s="222"/>
      <c r="H55" s="222"/>
      <c r="I55" s="222"/>
      <c r="J55" s="222"/>
      <c r="K55" s="222"/>
      <c r="L55" s="222"/>
      <c r="M55" s="222"/>
      <c r="N55" s="222"/>
      <c r="O55" s="223"/>
    </row>
    <row r="56" spans="2:15" ht="14.25" customHeight="1">
      <c r="B56" s="206" t="s">
        <v>197</v>
      </c>
      <c r="C56" s="198">
        <f>(Buildings/'تكاليف التأسيس'!$H$7/12)+(LeaseImprovements/'تكاليف التأسيس'!$H$8/12)+(Equipment/'تكاليف التأسيس'!$H$9/12)+(Furniture/'تكاليف التأسيس'!$H$10/12)+(Vehicles/'تكاليف التأسيس'!$H$11/12)+(OtherFixedAssets/'تكاليف التأسيس'!$H$12/12)</f>
        <v>0</v>
      </c>
      <c r="D56" s="198">
        <f t="shared" ref="D56:N56" si="12">C58</f>
        <v>0</v>
      </c>
      <c r="E56" s="198">
        <f t="shared" si="12"/>
        <v>0</v>
      </c>
      <c r="F56" s="198">
        <f t="shared" si="12"/>
        <v>0</v>
      </c>
      <c r="G56" s="198">
        <f t="shared" si="12"/>
        <v>0</v>
      </c>
      <c r="H56" s="198">
        <f t="shared" si="12"/>
        <v>0</v>
      </c>
      <c r="I56" s="198">
        <f t="shared" si="12"/>
        <v>0</v>
      </c>
      <c r="J56" s="198">
        <f t="shared" si="12"/>
        <v>0</v>
      </c>
      <c r="K56" s="198">
        <f t="shared" si="12"/>
        <v>0</v>
      </c>
      <c r="L56" s="198">
        <f t="shared" si="12"/>
        <v>0</v>
      </c>
      <c r="M56" s="198">
        <f t="shared" si="12"/>
        <v>0</v>
      </c>
      <c r="N56" s="198">
        <f t="shared" si="12"/>
        <v>0</v>
      </c>
      <c r="O56" s="200">
        <f>SUM(C56:N56)</f>
        <v>0</v>
      </c>
    </row>
    <row r="57" spans="2:15" ht="14.25" customHeight="1">
      <c r="B57" s="206" t="s">
        <v>198</v>
      </c>
      <c r="C57" s="198"/>
      <c r="D57" s="207">
        <f>('معلومات اضافية'!E24/'معلومات اضافية'!$C$24/12)+('معلومات اضافية'!E25/'معلومات اضافية'!$C$25/12)+('معلومات اضافية'!E26/'معلومات اضافية'!$C$26/12)+('معلومات اضافية'!E27/'معلومات اضافية'!$C$27/12)+('معلومات اضافية'!E28/'معلومات اضافية'!$C$28/12)+('معلومات اضافية'!E29/'معلومات اضافية'!$C$29/12)</f>
        <v>0</v>
      </c>
      <c r="E57" s="207">
        <f>('معلومات اضافية'!F24/'معلومات اضافية'!$C$24/12)+('معلومات اضافية'!F25/'معلومات اضافية'!$C$25/12)+('معلومات اضافية'!F26/'معلومات اضافية'!$C$26/12)+('معلومات اضافية'!F27/'معلومات اضافية'!$C$27/12)+('معلومات اضافية'!F28/'معلومات اضافية'!$C$28/12)+('معلومات اضافية'!F29/'معلومات اضافية'!$C$29/12)</f>
        <v>0</v>
      </c>
      <c r="F57" s="207">
        <f>('معلومات اضافية'!G24/'معلومات اضافية'!$C$24/12)+('معلومات اضافية'!G25/'معلومات اضافية'!$C$25/12)+('معلومات اضافية'!G26/'معلومات اضافية'!$C$26/12)+('معلومات اضافية'!G27/'معلومات اضافية'!$C$27/12)+('معلومات اضافية'!G28/'معلومات اضافية'!$C$28/12)+('معلومات اضافية'!G29/'معلومات اضافية'!$C$29/12)</f>
        <v>0</v>
      </c>
      <c r="G57" s="207">
        <f>('معلومات اضافية'!H24/'معلومات اضافية'!$C$24/12)+('معلومات اضافية'!H25/'معلومات اضافية'!$C$25/12)+('معلومات اضافية'!H26/'معلومات اضافية'!$C$26/12)+('معلومات اضافية'!H27/'معلومات اضافية'!$C$27/12)+('معلومات اضافية'!H28/'معلومات اضافية'!$C$28/12)+('معلومات اضافية'!H29/'معلومات اضافية'!$C$29/12)</f>
        <v>0</v>
      </c>
      <c r="H57" s="207">
        <f>('معلومات اضافية'!I24/'معلومات اضافية'!$C$24/12)+('معلومات اضافية'!I25/'معلومات اضافية'!$C$25/12)+('معلومات اضافية'!I26/'معلومات اضافية'!$C$26/12)+('معلومات اضافية'!I27/'معلومات اضافية'!$C$27/12)+('معلومات اضافية'!I28/'معلومات اضافية'!$C$28/12)+('معلومات اضافية'!I29/'معلومات اضافية'!$C$29/12)</f>
        <v>0</v>
      </c>
      <c r="I57" s="207">
        <f>('معلومات اضافية'!J24/'معلومات اضافية'!$C$24/12)+('معلومات اضافية'!J25/'معلومات اضافية'!$C$25/12)+('معلومات اضافية'!J26/'معلومات اضافية'!$C$26/12)+('معلومات اضافية'!J27/'معلومات اضافية'!$C$27/12)+('معلومات اضافية'!J28/'معلومات اضافية'!$C$28/12)+('معلومات اضافية'!J29/'معلومات اضافية'!$C$29/12)</f>
        <v>0</v>
      </c>
      <c r="J57" s="207">
        <f>('معلومات اضافية'!K24/'معلومات اضافية'!$C$24/12)+('معلومات اضافية'!K25/'معلومات اضافية'!$C$25/12)+('معلومات اضافية'!K26/'معلومات اضافية'!$C$26/12)+('معلومات اضافية'!K27/'معلومات اضافية'!$C$27/12)+('معلومات اضافية'!K28/'معلومات اضافية'!$C$28/12)+('معلومات اضافية'!K29/'معلومات اضافية'!$C$29/12)</f>
        <v>0</v>
      </c>
      <c r="K57" s="207">
        <f>('معلومات اضافية'!L24/'معلومات اضافية'!$C$24/12)+('معلومات اضافية'!L25/'معلومات اضافية'!$C$25/12)+('معلومات اضافية'!L26/'معلومات اضافية'!$C$26/12)+('معلومات اضافية'!L27/'معلومات اضافية'!$C$27/12)+('معلومات اضافية'!L28/'معلومات اضافية'!$C$28/12)+('معلومات اضافية'!L29/'معلومات اضافية'!$C$29/12)</f>
        <v>0</v>
      </c>
      <c r="L57" s="207">
        <f>('معلومات اضافية'!M24/'معلومات اضافية'!$C$24/12)+('معلومات اضافية'!M25/'معلومات اضافية'!$C$25/12)+('معلومات اضافية'!M26/'معلومات اضافية'!$C$26/12)+('معلومات اضافية'!M27/'معلومات اضافية'!$C$27/12)+('معلومات اضافية'!M28/'معلومات اضافية'!$C$28/12)+('معلومات اضافية'!M29/'معلومات اضافية'!$C$29/12)</f>
        <v>0</v>
      </c>
      <c r="M57" s="207">
        <f>('معلومات اضافية'!N24/'معلومات اضافية'!$C$24/12)+('معلومات اضافية'!N25/'معلومات اضافية'!$C$25/12)+('معلومات اضافية'!N26/'معلومات اضافية'!$C$26/12)+('معلومات اضافية'!N27/'معلومات اضافية'!$C$27/12)+('معلومات اضافية'!N28/'معلومات اضافية'!$C$28/12)+('معلومات اضافية'!N29/'معلومات اضافية'!$C$29/12)</f>
        <v>0</v>
      </c>
      <c r="N57" s="207">
        <f>('معلومات اضافية'!O24/'معلومات اضافية'!$C$24/12)+('معلومات اضافية'!O25/'معلومات اضافية'!$C$25/12)+('معلومات اضافية'!O26/'معلومات اضافية'!$C$26/12)+('معلومات اضافية'!O27/'معلومات اضافية'!$C$27/12)+('معلومات اضافية'!O28/'معلومات اضافية'!$C$28/12)+('معلومات اضافية'!O29/'معلومات اضافية'!$C$29/12)</f>
        <v>0</v>
      </c>
      <c r="O57" s="208"/>
    </row>
    <row r="58" spans="2:15" ht="14.25" customHeight="1">
      <c r="B58" s="206" t="s">
        <v>199</v>
      </c>
      <c r="C58" s="198">
        <f t="shared" ref="C58:N58" si="13">SUM(C56:C57)</f>
        <v>0</v>
      </c>
      <c r="D58" s="198">
        <f t="shared" si="13"/>
        <v>0</v>
      </c>
      <c r="E58" s="198">
        <f t="shared" si="13"/>
        <v>0</v>
      </c>
      <c r="F58" s="198">
        <f t="shared" si="13"/>
        <v>0</v>
      </c>
      <c r="G58" s="198">
        <f t="shared" si="13"/>
        <v>0</v>
      </c>
      <c r="H58" s="198">
        <f t="shared" si="13"/>
        <v>0</v>
      </c>
      <c r="I58" s="198">
        <f t="shared" si="13"/>
        <v>0</v>
      </c>
      <c r="J58" s="198">
        <f t="shared" si="13"/>
        <v>0</v>
      </c>
      <c r="K58" s="198">
        <f t="shared" si="13"/>
        <v>0</v>
      </c>
      <c r="L58" s="198">
        <f t="shared" si="13"/>
        <v>0</v>
      </c>
      <c r="M58" s="198">
        <f t="shared" si="13"/>
        <v>0</v>
      </c>
      <c r="N58" s="198">
        <f t="shared" si="13"/>
        <v>0</v>
      </c>
      <c r="O58" s="200">
        <f>SUM(C58:N58)</f>
        <v>0</v>
      </c>
    </row>
    <row r="59" spans="2:15" ht="16.5" customHeight="1">
      <c r="B59" s="270" t="s">
        <v>49</v>
      </c>
      <c r="C59" s="222"/>
      <c r="D59" s="222"/>
      <c r="E59" s="222"/>
      <c r="F59" s="222"/>
      <c r="G59" s="222"/>
      <c r="H59" s="222"/>
      <c r="I59" s="222"/>
      <c r="J59" s="222"/>
      <c r="K59" s="222"/>
      <c r="L59" s="222"/>
      <c r="M59" s="222"/>
      <c r="N59" s="222"/>
      <c r="O59" s="223"/>
    </row>
    <row r="60" spans="2:15" ht="14.25" customHeight="1">
      <c r="B60" s="206" t="s">
        <v>197</v>
      </c>
      <c r="C60" s="198">
        <f>N58</f>
        <v>0</v>
      </c>
      <c r="D60" s="198">
        <f t="shared" ref="D60:N60" si="14">C62</f>
        <v>0</v>
      </c>
      <c r="E60" s="198">
        <f t="shared" si="14"/>
        <v>0</v>
      </c>
      <c r="F60" s="198">
        <f t="shared" si="14"/>
        <v>0</v>
      </c>
      <c r="G60" s="198">
        <f t="shared" si="14"/>
        <v>0</v>
      </c>
      <c r="H60" s="198">
        <f t="shared" si="14"/>
        <v>0</v>
      </c>
      <c r="I60" s="198">
        <f t="shared" si="14"/>
        <v>0</v>
      </c>
      <c r="J60" s="198">
        <f t="shared" si="14"/>
        <v>0</v>
      </c>
      <c r="K60" s="198">
        <f t="shared" si="14"/>
        <v>0</v>
      </c>
      <c r="L60" s="198">
        <f t="shared" si="14"/>
        <v>0</v>
      </c>
      <c r="M60" s="198">
        <f t="shared" si="14"/>
        <v>0</v>
      </c>
      <c r="N60" s="198">
        <f t="shared" si="14"/>
        <v>0</v>
      </c>
      <c r="O60" s="200">
        <f>SUM(C60:M60)</f>
        <v>0</v>
      </c>
    </row>
    <row r="61" spans="2:15" ht="14.25" customHeight="1">
      <c r="B61" s="206" t="s">
        <v>198</v>
      </c>
      <c r="C61" s="198">
        <f>('معلومات اضافية'!E37/'معلومات اضافية'!$C$37/12)+('معلومات اضافية'!E38/'معلومات اضافية'!$C$38/12)+('معلومات اضافية'!E39/'معلومات اضافية'!$C$39/12)+('معلومات اضافية'!E39/'معلومات اضافية'!$C$39/12)+('معلومات اضافية'!E39/'معلومات اضافية'!$C$39/12)+('معلومات اضافية'!E39/'معلومات اضافية'!$C$39/12)</f>
        <v>0</v>
      </c>
      <c r="D61" s="198">
        <f>('معلومات اضافية'!F37/'معلومات اضافية'!$C$37/12)+('معلومات اضافية'!F38/'معلومات اضافية'!$C$38/12)+('معلومات اضافية'!F39/'معلومات اضافية'!$C$39/12)+('معلومات اضافية'!F39/'معلومات اضافية'!$C$39/12)+('معلومات اضافية'!F39/'معلومات اضافية'!$C$39/12)+('معلومات اضافية'!F39/'معلومات اضافية'!$C$39/12)</f>
        <v>0</v>
      </c>
      <c r="E61" s="198">
        <f>('معلومات اضافية'!G37/'معلومات اضافية'!$C$37/12)+('معلومات اضافية'!G38/'معلومات اضافية'!$C$38/12)+('معلومات اضافية'!G39/'معلومات اضافية'!$C$39/12)+('معلومات اضافية'!G39/'معلومات اضافية'!$C$39/12)+('معلومات اضافية'!G39/'معلومات اضافية'!$C$39/12)+('معلومات اضافية'!G39/'معلومات اضافية'!$C$39/12)</f>
        <v>0</v>
      </c>
      <c r="F61" s="198">
        <f>('معلومات اضافية'!H37/'معلومات اضافية'!$C$37/12)+('معلومات اضافية'!H38/'معلومات اضافية'!$C$38/12)+('معلومات اضافية'!H39/'معلومات اضافية'!$C$39/12)+('معلومات اضافية'!H39/'معلومات اضافية'!$C$39/12)+('معلومات اضافية'!H39/'معلومات اضافية'!$C$39/12)+('معلومات اضافية'!H39/'معلومات اضافية'!$C$39/12)</f>
        <v>0</v>
      </c>
      <c r="G61" s="198">
        <f>('معلومات اضافية'!I37/'معلومات اضافية'!$C$37/12)+('معلومات اضافية'!I38/'معلومات اضافية'!$C$38/12)+('معلومات اضافية'!I39/'معلومات اضافية'!$C$39/12)+('معلومات اضافية'!I39/'معلومات اضافية'!$C$39/12)+('معلومات اضافية'!I39/'معلومات اضافية'!$C$39/12)+('معلومات اضافية'!I39/'معلومات اضافية'!$C$39/12)</f>
        <v>0</v>
      </c>
      <c r="H61" s="198">
        <f>('معلومات اضافية'!J37/'معلومات اضافية'!$C$37/12)+('معلومات اضافية'!J38/'معلومات اضافية'!$C$38/12)+('معلومات اضافية'!J39/'معلومات اضافية'!$C$39/12)+('معلومات اضافية'!J39/'معلومات اضافية'!$C$39/12)+('معلومات اضافية'!J39/'معلومات اضافية'!$C$39/12)+('معلومات اضافية'!J39/'معلومات اضافية'!$C$39/12)</f>
        <v>0</v>
      </c>
      <c r="I61" s="198">
        <f>('معلومات اضافية'!K37/'معلومات اضافية'!$C$37/12)+('معلومات اضافية'!K38/'معلومات اضافية'!$C$38/12)+('معلومات اضافية'!K39/'معلومات اضافية'!$C$39/12)+('معلومات اضافية'!K39/'معلومات اضافية'!$C$39/12)+('معلومات اضافية'!K39/'معلومات اضافية'!$C$39/12)+('معلومات اضافية'!K39/'معلومات اضافية'!$C$39/12)</f>
        <v>0</v>
      </c>
      <c r="J61" s="198">
        <f>('معلومات اضافية'!L37/'معلومات اضافية'!$C$37/12)+('معلومات اضافية'!L38/'معلومات اضافية'!$C$38/12)+('معلومات اضافية'!L39/'معلومات اضافية'!$C$39/12)+('معلومات اضافية'!L39/'معلومات اضافية'!$C$39/12)+('معلومات اضافية'!L39/'معلومات اضافية'!$C$39/12)+('معلومات اضافية'!L39/'معلومات اضافية'!$C$39/12)</f>
        <v>0</v>
      </c>
      <c r="K61" s="198">
        <f>('معلومات اضافية'!M37/'معلومات اضافية'!$C$37/12)+('معلومات اضافية'!M38/'معلومات اضافية'!$C$38/12)+('معلومات اضافية'!M39/'معلومات اضافية'!$C$39/12)+('معلومات اضافية'!M39/'معلومات اضافية'!$C$39/12)+('معلومات اضافية'!M39/'معلومات اضافية'!$C$39/12)+('معلومات اضافية'!M39/'معلومات اضافية'!$C$39/12)</f>
        <v>0</v>
      </c>
      <c r="L61" s="198">
        <f>('معلومات اضافية'!N37/'معلومات اضافية'!$C$37/12)+('معلومات اضافية'!N38/'معلومات اضافية'!$C$38/12)+('معلومات اضافية'!N39/'معلومات اضافية'!$C$39/12)+('معلومات اضافية'!N39/'معلومات اضافية'!$C$39/12)+('معلومات اضافية'!N39/'معلومات اضافية'!$C$39/12)+('معلومات اضافية'!N39/'معلومات اضافية'!$C$39/12)</f>
        <v>0</v>
      </c>
      <c r="M61" s="198">
        <f>('معلومات اضافية'!O37/'معلومات اضافية'!$C$37/12)+('معلومات اضافية'!O38/'معلومات اضافية'!$C$38/12)+('معلومات اضافية'!O39/'معلومات اضافية'!$C$39/12)+('معلومات اضافية'!O39/'معلومات اضافية'!$C$39/12)+('معلومات اضافية'!O39/'معلومات اضافية'!$C$39/12)+('معلومات اضافية'!O39/'معلومات اضافية'!$C$39/12)</f>
        <v>0</v>
      </c>
      <c r="N61" s="198">
        <f>('معلومات اضافية'!P37/'معلومات اضافية'!$C$37/12)+('معلومات اضافية'!P38/'معلومات اضافية'!$C$38/12)+('معلومات اضافية'!P39/'معلومات اضافية'!$C$39/12)+('معلومات اضافية'!P39/'معلومات اضافية'!$C$39/12)+('معلومات اضافية'!P39/'معلومات اضافية'!$C$39/12)+('معلومات اضافية'!P39/'معلومات اضافية'!$C$39/12)</f>
        <v>0</v>
      </c>
      <c r="O61" s="208"/>
    </row>
    <row r="62" spans="2:15" ht="14.25" customHeight="1">
      <c r="B62" s="206" t="s">
        <v>199</v>
      </c>
      <c r="C62" s="198">
        <f t="shared" ref="C62:N62" si="15">SUM(C60:C61)</f>
        <v>0</v>
      </c>
      <c r="D62" s="198">
        <f t="shared" si="15"/>
        <v>0</v>
      </c>
      <c r="E62" s="198">
        <f t="shared" si="15"/>
        <v>0</v>
      </c>
      <c r="F62" s="198">
        <f t="shared" si="15"/>
        <v>0</v>
      </c>
      <c r="G62" s="198">
        <f t="shared" si="15"/>
        <v>0</v>
      </c>
      <c r="H62" s="198">
        <f t="shared" si="15"/>
        <v>0</v>
      </c>
      <c r="I62" s="198">
        <f t="shared" si="15"/>
        <v>0</v>
      </c>
      <c r="J62" s="198">
        <f t="shared" si="15"/>
        <v>0</v>
      </c>
      <c r="K62" s="198">
        <f t="shared" si="15"/>
        <v>0</v>
      </c>
      <c r="L62" s="198">
        <f t="shared" si="15"/>
        <v>0</v>
      </c>
      <c r="M62" s="198">
        <f t="shared" si="15"/>
        <v>0</v>
      </c>
      <c r="N62" s="198">
        <f t="shared" si="15"/>
        <v>0</v>
      </c>
      <c r="O62" s="200">
        <f>SUM(C62:N62)</f>
        <v>0</v>
      </c>
    </row>
    <row r="63" spans="2:15" ht="16.5" customHeight="1">
      <c r="B63" s="270" t="s">
        <v>50</v>
      </c>
      <c r="C63" s="222"/>
      <c r="D63" s="222"/>
      <c r="E63" s="222"/>
      <c r="F63" s="222"/>
      <c r="G63" s="222"/>
      <c r="H63" s="222"/>
      <c r="I63" s="222"/>
      <c r="J63" s="222"/>
      <c r="K63" s="222"/>
      <c r="L63" s="222"/>
      <c r="M63" s="222"/>
      <c r="N63" s="222"/>
      <c r="O63" s="223"/>
    </row>
    <row r="64" spans="2:15" ht="14.25" customHeight="1">
      <c r="B64" s="206" t="s">
        <v>197</v>
      </c>
      <c r="C64" s="198">
        <f>N62</f>
        <v>0</v>
      </c>
      <c r="D64" s="198">
        <f t="shared" ref="D64:N64" si="16">C66</f>
        <v>0</v>
      </c>
      <c r="E64" s="198">
        <f t="shared" si="16"/>
        <v>0</v>
      </c>
      <c r="F64" s="198">
        <f t="shared" si="16"/>
        <v>0</v>
      </c>
      <c r="G64" s="198">
        <f t="shared" si="16"/>
        <v>0</v>
      </c>
      <c r="H64" s="198">
        <f t="shared" si="16"/>
        <v>0</v>
      </c>
      <c r="I64" s="198">
        <f t="shared" si="16"/>
        <v>0</v>
      </c>
      <c r="J64" s="198">
        <f t="shared" si="16"/>
        <v>0</v>
      </c>
      <c r="K64" s="198">
        <f t="shared" si="16"/>
        <v>0</v>
      </c>
      <c r="L64" s="198">
        <f t="shared" si="16"/>
        <v>0</v>
      </c>
      <c r="M64" s="198">
        <f t="shared" si="16"/>
        <v>0</v>
      </c>
      <c r="N64" s="198">
        <f t="shared" si="16"/>
        <v>0</v>
      </c>
      <c r="O64" s="200">
        <f>SUM(C64:M64)</f>
        <v>0</v>
      </c>
    </row>
    <row r="65" spans="2:15" ht="14.25" customHeight="1">
      <c r="B65" s="206" t="s">
        <v>198</v>
      </c>
      <c r="C65" s="198">
        <f>('معلومات اضافية'!E50/'معلومات اضافية'!$C$50/12)+('معلومات اضافية'!E51/'معلومات اضافية'!$C$51/12)+('معلومات اضافية'!E52/'معلومات اضافية'!$C$52/12)+('معلومات اضافية'!E53/'معلومات اضافية'!$C$53/12)+('معلومات اضافية'!E54/'معلومات اضافية'!$C$54/12)+('معلومات اضافية'!E50/'معلومات اضافية'!$C$50/12)</f>
        <v>0</v>
      </c>
      <c r="D65" s="198">
        <f>('معلومات اضافية'!F50/'معلومات اضافية'!$C$50/12)+('معلومات اضافية'!F51/'معلومات اضافية'!$C$51/12)+('معلومات اضافية'!F52/'معلومات اضافية'!$C$52/12)+('معلومات اضافية'!F53/'معلومات اضافية'!$C$53/12)+('معلومات اضافية'!F54/'معلومات اضافية'!$C$54/12)+('معلومات اضافية'!F50/'معلومات اضافية'!$C$50/12)</f>
        <v>0</v>
      </c>
      <c r="E65" s="198">
        <f>('معلومات اضافية'!G50/'معلومات اضافية'!$C$50/12)+('معلومات اضافية'!G51/'معلومات اضافية'!$C$51/12)+('معلومات اضافية'!G52/'معلومات اضافية'!$C$52/12)+('معلومات اضافية'!G53/'معلومات اضافية'!$C$53/12)+('معلومات اضافية'!G54/'معلومات اضافية'!$C$54/12)+('معلومات اضافية'!G50/'معلومات اضافية'!$C$50/12)</f>
        <v>0</v>
      </c>
      <c r="F65" s="198">
        <f>('معلومات اضافية'!H50/'معلومات اضافية'!$C$50/12)+('معلومات اضافية'!H51/'معلومات اضافية'!$C$51/12)+('معلومات اضافية'!H52/'معلومات اضافية'!$C$52/12)+('معلومات اضافية'!H53/'معلومات اضافية'!$C$53/12)+('معلومات اضافية'!H54/'معلومات اضافية'!$C$54/12)+('معلومات اضافية'!H50/'معلومات اضافية'!$C$50/12)</f>
        <v>0</v>
      </c>
      <c r="G65" s="198">
        <f>('معلومات اضافية'!I50/'معلومات اضافية'!$C$50/12)+('معلومات اضافية'!I51/'معلومات اضافية'!$C$51/12)+('معلومات اضافية'!I52/'معلومات اضافية'!$C$52/12)+('معلومات اضافية'!I53/'معلومات اضافية'!$C$53/12)+('معلومات اضافية'!I54/'معلومات اضافية'!$C$54/12)+('معلومات اضافية'!I50/'معلومات اضافية'!$C$50/12)</f>
        <v>0</v>
      </c>
      <c r="H65" s="198">
        <f>('معلومات اضافية'!J50/'معلومات اضافية'!$C$50/12)+('معلومات اضافية'!J51/'معلومات اضافية'!$C$51/12)+('معلومات اضافية'!J52/'معلومات اضافية'!$C$52/12)+('معلومات اضافية'!J53/'معلومات اضافية'!$C$53/12)+('معلومات اضافية'!J54/'معلومات اضافية'!$C$54/12)+('معلومات اضافية'!J50/'معلومات اضافية'!$C$50/12)</f>
        <v>0</v>
      </c>
      <c r="I65" s="198">
        <f>('معلومات اضافية'!K50/'معلومات اضافية'!$C$50/12)+('معلومات اضافية'!K51/'معلومات اضافية'!$C$51/12)+('معلومات اضافية'!K52/'معلومات اضافية'!$C$52/12)+('معلومات اضافية'!K53/'معلومات اضافية'!$C$53/12)+('معلومات اضافية'!K54/'معلومات اضافية'!$C$54/12)+('معلومات اضافية'!K50/'معلومات اضافية'!$C$50/12)</f>
        <v>0</v>
      </c>
      <c r="J65" s="198">
        <f>('معلومات اضافية'!L50/'معلومات اضافية'!$C$50/12)+('معلومات اضافية'!L51/'معلومات اضافية'!$C$51/12)+('معلومات اضافية'!L52/'معلومات اضافية'!$C$52/12)+('معلومات اضافية'!L53/'معلومات اضافية'!$C$53/12)+('معلومات اضافية'!L54/'معلومات اضافية'!$C$54/12)+('معلومات اضافية'!L50/'معلومات اضافية'!$C$50/12)</f>
        <v>0</v>
      </c>
      <c r="K65" s="198">
        <f>('معلومات اضافية'!M50/'معلومات اضافية'!$C$50/12)+('معلومات اضافية'!M51/'معلومات اضافية'!$C$51/12)+('معلومات اضافية'!M52/'معلومات اضافية'!$C$52/12)+('معلومات اضافية'!M53/'معلومات اضافية'!$C$53/12)+('معلومات اضافية'!M54/'معلومات اضافية'!$C$54/12)+('معلومات اضافية'!M50/'معلومات اضافية'!$C$50/12)</f>
        <v>0</v>
      </c>
      <c r="L65" s="198">
        <f>('معلومات اضافية'!N50/'معلومات اضافية'!$C$50/12)+('معلومات اضافية'!N51/'معلومات اضافية'!$C$51/12)+('معلومات اضافية'!N52/'معلومات اضافية'!$C$52/12)+('معلومات اضافية'!N53/'معلومات اضافية'!$C$53/12)+('معلومات اضافية'!N54/'معلومات اضافية'!$C$54/12)+('معلومات اضافية'!N50/'معلومات اضافية'!$C$50/12)</f>
        <v>0</v>
      </c>
      <c r="M65" s="198">
        <f>('معلومات اضافية'!O50/'معلومات اضافية'!$C$50/12)+('معلومات اضافية'!O51/'معلومات اضافية'!$C$51/12)+('معلومات اضافية'!O52/'معلومات اضافية'!$C$52/12)+('معلومات اضافية'!O53/'معلومات اضافية'!$C$53/12)+('معلومات اضافية'!O54/'معلومات اضافية'!$C$54/12)+('معلومات اضافية'!O50/'معلومات اضافية'!$C$50/12)</f>
        <v>0</v>
      </c>
      <c r="N65" s="198">
        <f>('معلومات اضافية'!P50/'معلومات اضافية'!$C$50/12)+('معلومات اضافية'!P51/'معلومات اضافية'!$C$51/12)+('معلومات اضافية'!P52/'معلومات اضافية'!$C$52/12)+('معلومات اضافية'!P53/'معلومات اضافية'!$C$53/12)+('معلومات اضافية'!P54/'معلومات اضافية'!$C$54/12)+('معلومات اضافية'!P50/'معلومات اضافية'!$C$50/12)</f>
        <v>0</v>
      </c>
      <c r="O65" s="208"/>
    </row>
    <row r="66" spans="2:15" ht="14.25" customHeight="1">
      <c r="B66" s="206" t="s">
        <v>199</v>
      </c>
      <c r="C66" s="198">
        <f t="shared" ref="C66:N66" si="17">SUM(C64:C65)</f>
        <v>0</v>
      </c>
      <c r="D66" s="198">
        <f t="shared" si="17"/>
        <v>0</v>
      </c>
      <c r="E66" s="198">
        <f t="shared" si="17"/>
        <v>0</v>
      </c>
      <c r="F66" s="198">
        <f t="shared" si="17"/>
        <v>0</v>
      </c>
      <c r="G66" s="198">
        <f t="shared" si="17"/>
        <v>0</v>
      </c>
      <c r="H66" s="198">
        <f t="shared" si="17"/>
        <v>0</v>
      </c>
      <c r="I66" s="198">
        <f t="shared" si="17"/>
        <v>0</v>
      </c>
      <c r="J66" s="198">
        <f t="shared" si="17"/>
        <v>0</v>
      </c>
      <c r="K66" s="198">
        <f t="shared" si="17"/>
        <v>0</v>
      </c>
      <c r="L66" s="198">
        <f t="shared" si="17"/>
        <v>0</v>
      </c>
      <c r="M66" s="198">
        <f t="shared" si="17"/>
        <v>0</v>
      </c>
      <c r="N66" s="198">
        <f t="shared" si="17"/>
        <v>0</v>
      </c>
      <c r="O66" s="200">
        <f>SUM(C66:N66)</f>
        <v>0</v>
      </c>
    </row>
    <row r="67" spans="2:15" ht="14.25" customHeight="1"/>
    <row r="68" spans="2:15" ht="14.25" customHeight="1"/>
    <row r="69" spans="2:15" ht="14.25" customHeight="1"/>
    <row r="70" spans="2:15" ht="14.25" customHeight="1"/>
    <row r="71" spans="2:15" ht="14.25" customHeight="1"/>
    <row r="72" spans="2:15" ht="14.25" customHeight="1"/>
    <row r="73" spans="2:15" ht="14.25" customHeight="1"/>
    <row r="74" spans="2:15" ht="14.25" customHeight="1"/>
    <row r="75" spans="2:15" ht="14.25" customHeight="1"/>
    <row r="76" spans="2:15" ht="14.25" customHeight="1"/>
    <row r="77" spans="2:15" ht="14.25" customHeight="1"/>
    <row r="78" spans="2:15" ht="14.25" customHeight="1"/>
    <row r="79" spans="2:15" ht="14.25" customHeight="1"/>
    <row r="80" spans="2:15"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3">
    <mergeCell ref="B63:O63"/>
    <mergeCell ref="B7:C7"/>
    <mergeCell ref="B13:O13"/>
    <mergeCell ref="B17:O17"/>
    <mergeCell ref="B21:O21"/>
    <mergeCell ref="N25:O25"/>
    <mergeCell ref="B27:C27"/>
    <mergeCell ref="B33:O33"/>
    <mergeCell ref="B37:O37"/>
    <mergeCell ref="B41:O41"/>
    <mergeCell ref="B47:C47"/>
    <mergeCell ref="B55:O55"/>
    <mergeCell ref="B59:O59"/>
  </mergeCells>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32</vt:i4>
      </vt:variant>
    </vt:vector>
  </HeadingPairs>
  <TitlesOfParts>
    <vt:vector size="42" baseType="lpstr">
      <vt:lpstr>مقدمة</vt:lpstr>
      <vt:lpstr>تكاليف التأسيس</vt:lpstr>
      <vt:lpstr>المبيعات</vt:lpstr>
      <vt:lpstr>الرواتب</vt:lpstr>
      <vt:lpstr>المصروفات</vt:lpstr>
      <vt:lpstr>معلومات اضافية</vt:lpstr>
      <vt:lpstr>تكلفة البضاعة المباعة</vt:lpstr>
      <vt:lpstr>الأرباح والخسائر</vt:lpstr>
      <vt:lpstr>التدفقات النقدية (حساب البنك)</vt:lpstr>
      <vt:lpstr> سداد القروض  </vt:lpstr>
      <vt:lpstr>BankLoan</vt:lpstr>
      <vt:lpstr>Buildings</vt:lpstr>
      <vt:lpstr>Capital</vt:lpstr>
      <vt:lpstr>Equipment</vt:lpstr>
      <vt:lpstr>Furniture</vt:lpstr>
      <vt:lpstr>IntrestRate</vt:lpstr>
      <vt:lpstr>LAND</vt:lpstr>
      <vt:lpstr>LeaseImprovements</vt:lpstr>
      <vt:lpstr>MonthlyPayment</vt:lpstr>
      <vt:lpstr>OtherFixedAssets</vt:lpstr>
      <vt:lpstr>PaymentsInMonths</vt:lpstr>
      <vt:lpstr>s</vt:lpstr>
      <vt:lpstr>startup</vt:lpstr>
      <vt:lpstr>StartupEpense</vt:lpstr>
      <vt:lpstr>StartupExpense</vt:lpstr>
      <vt:lpstr>Startups</vt:lpstr>
      <vt:lpstr>Vehicles</vt:lpstr>
      <vt:lpstr>WorkingCapital</vt:lpstr>
      <vt:lpstr>أصول_ثابتة_أخرى</vt:lpstr>
      <vt:lpstr>الأثاث</vt:lpstr>
      <vt:lpstr>الاراضي</vt:lpstr>
      <vt:lpstr>الآلات</vt:lpstr>
      <vt:lpstr>الايجار</vt:lpstr>
      <vt:lpstr>الدفعة_الشهرية</vt:lpstr>
      <vt:lpstr>السيارات</vt:lpstr>
      <vt:lpstr>المباني</vt:lpstr>
      <vt:lpstr>ترميم</vt:lpstr>
      <vt:lpstr>قرض_بنك</vt:lpstr>
      <vt:lpstr>قروض_من_اشخاص</vt:lpstr>
      <vt:lpstr>قيمة_القرض</vt:lpstr>
      <vt:lpstr>مدة_السداد</vt:lpstr>
      <vt:lpstr>نسبة_الفائدة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Abdulmalik hamad</dc:creator>
  <cp:lastModifiedBy>walaa mohamed</cp:lastModifiedBy>
  <dcterms:created xsi:type="dcterms:W3CDTF">2015-06-05T18:17:20Z</dcterms:created>
  <dcterms:modified xsi:type="dcterms:W3CDTF">2021-11-21T15:27:21Z</dcterms:modified>
</cp:coreProperties>
</file>